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dward\Desktop\Documents (15)\Pool Stuff\Archives - Stats\9 Ball\4 Spring ' Summer '21\"/>
    </mc:Choice>
  </mc:AlternateContent>
  <bookViews>
    <workbookView xWindow="0" yWindow="2220" windowWidth="16380" windowHeight="5970" tabRatio="197" firstSheet="1" activeTab="1"/>
  </bookViews>
  <sheets>
    <sheet name="rosters" sheetId="1" r:id="rId1"/>
    <sheet name="Sheet1" sheetId="2" r:id="rId2"/>
    <sheet name="Sheet2" sheetId="3" r:id="rId3"/>
    <sheet name="Sheet3" sheetId="4" r:id="rId4"/>
  </sheets>
  <calcPr calcId="152511"/>
</workbook>
</file>

<file path=xl/calcChain.xml><?xml version="1.0" encoding="utf-8"?>
<calcChain xmlns="http://schemas.openxmlformats.org/spreadsheetml/2006/main">
  <c r="S78" i="2" l="1"/>
  <c r="S77" i="2"/>
  <c r="S76" i="2"/>
  <c r="S75" i="2"/>
  <c r="H41" i="2"/>
  <c r="H40" i="2"/>
  <c r="H39" i="2"/>
  <c r="H38" i="2"/>
  <c r="H37" i="2"/>
  <c r="H95" i="2" l="1"/>
  <c r="H94" i="2"/>
  <c r="H93" i="2"/>
  <c r="H92" i="2"/>
  <c r="H91" i="2"/>
  <c r="H90" i="2"/>
  <c r="H89" i="2"/>
  <c r="H88" i="2"/>
  <c r="S55" i="2" l="1"/>
  <c r="H28" i="2"/>
  <c r="H23" i="2" l="1"/>
  <c r="K67" i="2" l="1"/>
  <c r="J67" i="2"/>
  <c r="G67" i="2"/>
  <c r="F67" i="2"/>
  <c r="D67" i="2"/>
  <c r="H62" i="2"/>
  <c r="H61" i="2"/>
  <c r="H60" i="2"/>
  <c r="H59" i="2"/>
  <c r="H58" i="2"/>
  <c r="H57" i="2"/>
  <c r="H56" i="2"/>
  <c r="H55" i="2"/>
  <c r="V33" i="2" l="1"/>
  <c r="K33" i="2"/>
  <c r="J33" i="2"/>
  <c r="S27" i="2"/>
  <c r="S28" i="2"/>
  <c r="S24" i="2"/>
  <c r="S26" i="2"/>
  <c r="S25" i="2"/>
  <c r="S23" i="2"/>
  <c r="S44" i="2" l="1"/>
  <c r="S74" i="2"/>
  <c r="S45" i="2"/>
  <c r="S43" i="2"/>
  <c r="K50" i="2" l="1"/>
  <c r="L4" i="2" s="1"/>
  <c r="G50" i="2"/>
  <c r="F4" i="2" s="1"/>
  <c r="F50" i="2"/>
  <c r="D4" i="2" s="1"/>
  <c r="D50" i="2"/>
  <c r="J47" i="2"/>
  <c r="J50" i="2" s="1"/>
  <c r="K4" i="2" s="1"/>
  <c r="R33" i="2"/>
  <c r="Q33" i="2"/>
  <c r="P33" i="2"/>
  <c r="O33" i="2"/>
  <c r="U30" i="2"/>
  <c r="U33" i="2" s="1"/>
  <c r="S22" i="2"/>
  <c r="S21" i="2"/>
  <c r="S42" i="2" l="1"/>
  <c r="H80" i="2" l="1"/>
  <c r="H79" i="2" l="1"/>
  <c r="H78" i="2" l="1"/>
  <c r="S41" i="2" l="1"/>
  <c r="S39" i="2"/>
  <c r="S40" i="2"/>
  <c r="S38" i="2"/>
  <c r="S37" i="2"/>
  <c r="S61" i="2"/>
  <c r="S60" i="2"/>
  <c r="S59" i="2"/>
  <c r="S58" i="2"/>
  <c r="S57" i="2"/>
  <c r="S56" i="2"/>
  <c r="S73" i="2"/>
  <c r="S72" i="2"/>
  <c r="H77" i="2"/>
  <c r="H76" i="2"/>
  <c r="H75" i="2"/>
  <c r="H74" i="2"/>
  <c r="H73" i="2"/>
  <c r="H72" i="2"/>
  <c r="H27" i="2" l="1"/>
  <c r="H26" i="2"/>
  <c r="H25" i="2"/>
  <c r="H24" i="2"/>
  <c r="H22" i="2"/>
  <c r="H21" i="2" l="1"/>
  <c r="O67" i="2" l="1"/>
  <c r="C5" i="3" l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4" i="3"/>
  <c r="C3" i="3"/>
  <c r="E3" i="3" l="1"/>
  <c r="E4" i="3" s="1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D3" i="3"/>
  <c r="D4" i="3" s="1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B4" i="3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" i="3"/>
  <c r="G33" i="2" l="1"/>
  <c r="F33" i="2"/>
  <c r="R67" i="2"/>
  <c r="Q67" i="2"/>
  <c r="R84" i="2"/>
  <c r="Q84" i="2"/>
  <c r="G84" i="2"/>
  <c r="F84" i="2"/>
  <c r="G100" i="2"/>
  <c r="F100" i="2"/>
  <c r="D84" i="2" l="1"/>
  <c r="M11" i="2" s="1"/>
  <c r="U81" i="2" l="1"/>
  <c r="D100" i="2" l="1"/>
  <c r="M5" i="2" s="1"/>
  <c r="M6" i="2"/>
  <c r="M4" i="2"/>
  <c r="D33" i="2"/>
  <c r="M12" i="2" s="1"/>
  <c r="M10" i="2"/>
  <c r="O49" i="2"/>
  <c r="M7" i="2" s="1"/>
  <c r="M9" i="2"/>
  <c r="O84" i="2"/>
  <c r="M8" i="2" s="1"/>
  <c r="V49" i="2" l="1"/>
  <c r="U49" i="2"/>
  <c r="R49" i="2"/>
  <c r="F7" i="2" s="1"/>
  <c r="Q49" i="2"/>
  <c r="D7" i="2" s="1"/>
  <c r="V84" i="2"/>
  <c r="U84" i="2"/>
  <c r="K100" i="2" l="1"/>
  <c r="L5" i="2" s="1"/>
  <c r="J100" i="2"/>
  <c r="K5" i="2" s="1"/>
  <c r="F5" i="2"/>
  <c r="D5" i="2"/>
  <c r="G5" i="2" l="1"/>
  <c r="V67" i="2" l="1"/>
  <c r="L9" i="2" s="1"/>
  <c r="U67" i="2"/>
  <c r="K9" i="2" s="1"/>
  <c r="F9" i="2"/>
  <c r="D9" i="2"/>
  <c r="G9" i="2" l="1"/>
  <c r="K84" i="2" l="1"/>
  <c r="J84" i="2"/>
  <c r="L8" i="2" l="1"/>
  <c r="K8" i="2"/>
  <c r="F8" i="2"/>
  <c r="D8" i="2"/>
  <c r="G8" i="2" l="1"/>
  <c r="L6" i="2" l="1"/>
  <c r="K6" i="2"/>
  <c r="F6" i="2"/>
  <c r="D6" i="2"/>
  <c r="G6" i="2" l="1"/>
  <c r="K10" i="2"/>
  <c r="L10" i="2" l="1"/>
  <c r="F10" i="2"/>
  <c r="D10" i="2"/>
  <c r="G10" i="2" l="1"/>
  <c r="L12" i="2"/>
  <c r="K12" i="2"/>
  <c r="F12" i="2"/>
  <c r="D12" i="2"/>
  <c r="G12" i="2" l="1"/>
  <c r="G4" i="2" l="1"/>
  <c r="F11" i="2"/>
  <c r="F13" i="2" s="1"/>
  <c r="D11" i="2"/>
  <c r="D13" i="2" s="1"/>
  <c r="L11" i="2"/>
  <c r="K11" i="2"/>
  <c r="G11" i="2" l="1"/>
  <c r="L7" i="2"/>
  <c r="L13" i="2" s="1"/>
  <c r="K7" i="2"/>
  <c r="K13" i="2" s="1"/>
  <c r="G7" i="2" l="1"/>
  <c r="I36" i="1" l="1"/>
  <c r="I37" i="1"/>
  <c r="I34" i="1"/>
  <c r="U18" i="1"/>
  <c r="I35" i="1" l="1"/>
  <c r="I32" i="1"/>
  <c r="I30" i="1"/>
  <c r="I29" i="1"/>
  <c r="U35" i="1"/>
  <c r="U34" i="1"/>
  <c r="U36" i="1"/>
  <c r="I49" i="1"/>
  <c r="I48" i="1"/>
  <c r="I47" i="1"/>
  <c r="I46" i="1"/>
  <c r="I45" i="1"/>
  <c r="I44" i="1"/>
  <c r="I43" i="1"/>
  <c r="K53" i="1"/>
  <c r="L6" i="1"/>
  <c r="M6" i="1" s="1"/>
  <c r="J53" i="1"/>
  <c r="K6" i="1"/>
  <c r="G53" i="1"/>
  <c r="F6" i="1" s="1"/>
  <c r="F53" i="1"/>
  <c r="D6" i="1"/>
  <c r="I33" i="1"/>
  <c r="I31" i="1"/>
  <c r="U33" i="1"/>
  <c r="U32" i="1"/>
  <c r="U31" i="1"/>
  <c r="U30" i="1"/>
  <c r="U29" i="1"/>
  <c r="U23" i="1"/>
  <c r="U22" i="1"/>
  <c r="U21" i="1"/>
  <c r="U20" i="1"/>
  <c r="U19" i="1"/>
  <c r="U17" i="1"/>
  <c r="U16" i="1"/>
  <c r="U15" i="1"/>
  <c r="I20" i="1"/>
  <c r="I19" i="1"/>
  <c r="I18" i="1"/>
  <c r="I21" i="1"/>
  <c r="I15" i="1"/>
  <c r="I16" i="1"/>
  <c r="I17" i="1"/>
  <c r="F25" i="1"/>
  <c r="D8" i="1"/>
  <c r="G25" i="1"/>
  <c r="F8" i="1" s="1"/>
  <c r="J25" i="1"/>
  <c r="K8" i="1"/>
  <c r="M8" i="1" s="1"/>
  <c r="K25" i="1"/>
  <c r="L8" i="1" s="1"/>
  <c r="R25" i="1"/>
  <c r="D10" i="1"/>
  <c r="S25" i="1"/>
  <c r="F10" i="1" s="1"/>
  <c r="G10" i="1" s="1"/>
  <c r="V25" i="1"/>
  <c r="K10" i="1"/>
  <c r="W25" i="1"/>
  <c r="L10" i="1" s="1"/>
  <c r="M10" i="1" s="1"/>
  <c r="F39" i="1"/>
  <c r="D7" i="1"/>
  <c r="G39" i="1"/>
  <c r="F7" i="1" s="1"/>
  <c r="G7" i="1" s="1"/>
  <c r="J39" i="1"/>
  <c r="K7" i="1"/>
  <c r="M7" i="1" s="1"/>
  <c r="K39" i="1"/>
  <c r="L7" i="1" s="1"/>
  <c r="R39" i="1"/>
  <c r="D9" i="1"/>
  <c r="S39" i="1"/>
  <c r="F9" i="1" s="1"/>
  <c r="G9" i="1" s="1"/>
  <c r="V39" i="1"/>
  <c r="K9" i="1"/>
  <c r="W39" i="1"/>
  <c r="L9" i="1" s="1"/>
  <c r="F11" i="1" l="1"/>
  <c r="M9" i="1"/>
  <c r="G8" i="1"/>
  <c r="D11" i="1"/>
  <c r="K11" i="1"/>
  <c r="L11" i="1"/>
  <c r="G6" i="1"/>
</calcChain>
</file>

<file path=xl/sharedStrings.xml><?xml version="1.0" encoding="utf-8"?>
<sst xmlns="http://schemas.openxmlformats.org/spreadsheetml/2006/main" count="477" uniqueCount="287">
  <si>
    <t xml:space="preserve"> </t>
  </si>
  <si>
    <t>MATCHES</t>
  </si>
  <si>
    <t>LAST</t>
  </si>
  <si>
    <t>GAMES</t>
  </si>
  <si>
    <t>W</t>
  </si>
  <si>
    <t>-</t>
  </si>
  <si>
    <t>L</t>
  </si>
  <si>
    <t>PCT</t>
  </si>
  <si>
    <t>WEEK</t>
  </si>
  <si>
    <t>Home Location</t>
  </si>
  <si>
    <t>Gilligans Bar and Grill</t>
  </si>
  <si>
    <t>MATCH</t>
  </si>
  <si>
    <t>TOTAL</t>
  </si>
  <si>
    <t>GAME</t>
  </si>
  <si>
    <t>S/L</t>
  </si>
  <si>
    <t>#</t>
  </si>
  <si>
    <t xml:space="preserve"> Bruce Lenker</t>
  </si>
  <si>
    <t xml:space="preserve"> Jim Roberts</t>
  </si>
  <si>
    <t xml:space="preserve"> Mike Bretz</t>
  </si>
  <si>
    <t xml:space="preserve"> Tom Wilson</t>
  </si>
  <si>
    <t xml:space="preserve"> Jess Cassner</t>
  </si>
  <si>
    <t xml:space="preserve"> Jason Wert</t>
  </si>
  <si>
    <t xml:space="preserve"> team</t>
  </si>
  <si>
    <t xml:space="preserve"> Carl Little</t>
  </si>
  <si>
    <t xml:space="preserve"> Jesse Carst</t>
  </si>
  <si>
    <t xml:space="preserve"> Kelly Traverso</t>
  </si>
  <si>
    <t>Mulligans Derry Street Pub</t>
  </si>
  <si>
    <t xml:space="preserve"> Joe Herbeck</t>
  </si>
  <si>
    <t xml:space="preserve"> John Hoffman</t>
  </si>
  <si>
    <t>The Firm</t>
  </si>
  <si>
    <t xml:space="preserve"> Craig Meck</t>
  </si>
  <si>
    <t xml:space="preserve"> Clarence Marsh, CPT</t>
  </si>
  <si>
    <t xml:space="preserve"> Justin Nelson, CPT</t>
  </si>
  <si>
    <t>Chicks #3</t>
  </si>
  <si>
    <t xml:space="preserve"> Clint Etnoyer</t>
  </si>
  <si>
    <t xml:space="preserve"> Porus Irani</t>
  </si>
  <si>
    <t xml:space="preserve"> Will Etnoyer, Jr.</t>
  </si>
  <si>
    <t xml:space="preserve"> Traci Yanich</t>
  </si>
  <si>
    <t xml:space="preserve"> Ed Kelly</t>
  </si>
  <si>
    <t>Hustlers &amp; Babes</t>
  </si>
  <si>
    <t xml:space="preserve"> Kerrin Lutz</t>
  </si>
  <si>
    <t xml:space="preserve"> Bill Etnoyer, Sr.</t>
  </si>
  <si>
    <t>Chicks Hummelstown Tavern</t>
  </si>
  <si>
    <t xml:space="preserve"> Bill Farnsworth</t>
  </si>
  <si>
    <t>Mulligans on Derry</t>
  </si>
  <si>
    <t xml:space="preserve"> Ricky Johnson</t>
  </si>
  <si>
    <t xml:space="preserve"> Todd Aeppli, Jr.</t>
  </si>
  <si>
    <t xml:space="preserve"> Tim Witmyer, CPT</t>
  </si>
  <si>
    <t xml:space="preserve"> Ben Noss</t>
  </si>
  <si>
    <t xml:space="preserve"> Jeremy Clugston</t>
  </si>
  <si>
    <t xml:space="preserve"> Jason Kochenour</t>
  </si>
  <si>
    <t xml:space="preserve"> John Hedgepath</t>
  </si>
  <si>
    <t>New Team</t>
  </si>
  <si>
    <t xml:space="preserve"> Ed Kearney</t>
  </si>
  <si>
    <t xml:space="preserve"> Amanda Reiff</t>
  </si>
  <si>
    <t xml:space="preserve"> Chris Pupo</t>
  </si>
  <si>
    <t xml:space="preserve"> Andrew Betts</t>
  </si>
  <si>
    <t xml:space="preserve"> Kevin Miller</t>
  </si>
  <si>
    <t xml:space="preserve"> Mary Ellen Kable</t>
  </si>
  <si>
    <t>0457</t>
  </si>
  <si>
    <t>0475</t>
  </si>
  <si>
    <t>0547</t>
  </si>
  <si>
    <t>0839</t>
  </si>
  <si>
    <t>0809</t>
  </si>
  <si>
    <t>0825</t>
  </si>
  <si>
    <t>Break &amp; Runs Last Week</t>
  </si>
  <si>
    <t>John Hedgepath</t>
  </si>
  <si>
    <t>Ricky Johnson</t>
  </si>
  <si>
    <t>Week 2 - 11/5/13</t>
  </si>
  <si>
    <t>2-3</t>
  </si>
  <si>
    <t>3-2</t>
  </si>
  <si>
    <t>Bye</t>
  </si>
  <si>
    <t>Break &amp; Run Leaders For The Session</t>
  </si>
  <si>
    <t xml:space="preserve"> Ken McPherson</t>
  </si>
  <si>
    <t xml:space="preserve"> Tobe Toberman</t>
  </si>
  <si>
    <t xml:space="preserve"> Betsy Goodman</t>
  </si>
  <si>
    <t xml:space="preserve"> Open Stats</t>
  </si>
  <si>
    <t>POINTS</t>
  </si>
  <si>
    <t>FOR</t>
  </si>
  <si>
    <t>AGAINST</t>
  </si>
  <si>
    <t>F</t>
  </si>
  <si>
    <t>A</t>
  </si>
  <si>
    <t xml:space="preserve"> Rikki Johnson</t>
  </si>
  <si>
    <t>Angies</t>
  </si>
  <si>
    <t xml:space="preserve">pay for that match.  </t>
  </si>
  <si>
    <t>for the remainder of the session.</t>
  </si>
  <si>
    <t>If it is decided that a team is forfeiting too many matches which is creating unfairness within</t>
  </si>
  <si>
    <t>New players may not be added during the last 3 weeks of the regular session.</t>
  </si>
  <si>
    <t>Any team that does not make the postseason, but also does not forfeit any individual matches</t>
  </si>
  <si>
    <t>will have their team entered into a random drawing with the other "non postseason teams"</t>
  </si>
  <si>
    <t xml:space="preserve"> Kelly Norris</t>
  </si>
  <si>
    <t xml:space="preserve"> Forfeits</t>
  </si>
  <si>
    <t>Recycling is not permitted in the last 2 weeks of the session.</t>
  </si>
  <si>
    <t>Qualification S/L is where you played a majority of your matches, lower if tied</t>
  </si>
  <si>
    <t>Diamond Masters</t>
  </si>
  <si>
    <t xml:space="preserve"> Ron Straw</t>
  </si>
  <si>
    <t xml:space="preserve">If a player releases (throws or slams) his stick in frustration onto the table, the opposing player will receive </t>
  </si>
  <si>
    <t xml:space="preserve">all remaining points that are on the table (regardless of whether any balls were disturbed).  Players are </t>
  </si>
  <si>
    <t>expected to exhibit good sportsmanship and to respect the pool tables.  It is a privilege to be able to play</t>
  </si>
  <si>
    <t>in the venues that we play.</t>
  </si>
  <si>
    <t>Busboys</t>
  </si>
  <si>
    <r>
      <t>Players must play at least</t>
    </r>
    <r>
      <rPr>
        <b/>
        <sz val="12"/>
        <rFont val="Arial"/>
        <family val="2"/>
      </rPr>
      <t xml:space="preserve"> 6</t>
    </r>
    <r>
      <rPr>
        <sz val="11"/>
        <rFont val="Arial"/>
        <family val="2"/>
      </rPr>
      <t xml:space="preserve"> matches to qualify for postseason for this session/division.</t>
    </r>
  </si>
  <si>
    <t xml:space="preserve"> John Lamplugh</t>
  </si>
  <si>
    <t xml:space="preserve">the division, the league office has the right to remove the team and may create a new schedule </t>
  </si>
  <si>
    <t xml:space="preserve"> Kyle Gamble</t>
  </si>
  <si>
    <t>3 consecutive fouls in one game does NOT result in a loss of game.</t>
  </si>
  <si>
    <t>Total Break And Funs</t>
  </si>
  <si>
    <t>Break And Funs Last Week</t>
  </si>
  <si>
    <r>
      <rPr>
        <b/>
        <sz val="11"/>
        <color rgb="FF0000FF"/>
        <rFont val="Arial"/>
        <family val="2"/>
      </rPr>
      <t>Timeouts</t>
    </r>
    <r>
      <rPr>
        <sz val="11"/>
        <rFont val="Arial"/>
        <family val="2"/>
      </rPr>
      <t xml:space="preserve"> are not to exceed 1 minute and begin at the time the timeout is called.</t>
    </r>
  </si>
  <si>
    <t>Handicaps 5.0 and above receive 1 timeout per game.</t>
  </si>
  <si>
    <t>Each player may change coaches 1 time per match.  Once the new coach is named, the player can not</t>
  </si>
  <si>
    <t xml:space="preserve">switch back to the original coach. Once the coach walks away from the pool table, the timeout is over. </t>
  </si>
  <si>
    <t>Handicaps 2.0-4.5 receive 2 timeouts per game. (Yes, "2.0"s only get 2 timeouts in 9 ball)</t>
  </si>
  <si>
    <t>"2.0"s no longer get sideline coaching.</t>
  </si>
  <si>
    <t xml:space="preserve">The team that is forfeiting the individual match will receive a 0-10 loss, but will still be responsible to  </t>
  </si>
  <si>
    <t xml:space="preserve">If a team is the beneficiary of a forfeit, their "named player" will still receive credit for a match played in </t>
  </si>
  <si>
    <t>regards to postseason eligibility.</t>
  </si>
  <si>
    <r>
      <t xml:space="preserve">Home team is in </t>
    </r>
    <r>
      <rPr>
        <b/>
        <sz val="11"/>
        <color rgb="FF0000FF"/>
        <rFont val="Arial"/>
        <family val="2"/>
      </rPr>
      <t>CAPS</t>
    </r>
  </si>
  <si>
    <t>Only (1) "7.5"  can play per team per night.</t>
  </si>
  <si>
    <r>
      <t xml:space="preserve">Forfeits ( for this division) </t>
    </r>
    <r>
      <rPr>
        <b/>
        <sz val="11"/>
        <color rgb="FFFF0000"/>
        <rFont val="Arial"/>
        <family val="2"/>
      </rPr>
      <t>during the regular session</t>
    </r>
    <r>
      <rPr>
        <sz val="11"/>
        <rFont val="Arial"/>
        <family val="2"/>
      </rPr>
      <t xml:space="preserve"> will be handled as follows…</t>
    </r>
  </si>
  <si>
    <t xml:space="preserve">MVPs of their skill level category (2.0-3.5, 4.0-5.5, 6.0-7.5) will receive a plaque. </t>
  </si>
  <si>
    <t xml:space="preserve">Example:  A player played 4 matches as a 5.5 and 4 matches as a 6.0.  They would </t>
  </si>
  <si>
    <t>be qualified for the 4.0-5.5 category, not the 6.0-7.5 category.</t>
  </si>
  <si>
    <t xml:space="preserve">Skill Levels for 9 Ball are based on "Points For vs Points Against" and the skill level of </t>
  </si>
  <si>
    <t>Mid Paxton Home Assoc</t>
  </si>
  <si>
    <t xml:space="preserve"> Earnie Beck</t>
  </si>
  <si>
    <t xml:space="preserve"> Roger Speidel</t>
  </si>
  <si>
    <t>The Coliseum</t>
  </si>
  <si>
    <t xml:space="preserve"> Max Carlson</t>
  </si>
  <si>
    <t xml:space="preserve"> Dean Martin</t>
  </si>
  <si>
    <t xml:space="preserve"> John Hollen</t>
  </si>
  <si>
    <t xml:space="preserve"> Bob Sturman</t>
  </si>
  <si>
    <t>Racketeers</t>
  </si>
  <si>
    <t xml:space="preserve"> Becky Ballent</t>
  </si>
  <si>
    <t xml:space="preserve"> Terry Ballent</t>
  </si>
  <si>
    <t>Angies A Team</t>
  </si>
  <si>
    <t xml:space="preserve"> Mike Connor</t>
  </si>
  <si>
    <t xml:space="preserve"> George Houtz</t>
  </si>
  <si>
    <t xml:space="preserve"> Brad Saksek</t>
  </si>
  <si>
    <t xml:space="preserve"> Rich Worley</t>
  </si>
  <si>
    <t xml:space="preserve"> Ron John</t>
  </si>
  <si>
    <t xml:space="preserve"> Bill Scharff</t>
  </si>
  <si>
    <t xml:space="preserve"> Tim Meise Jr</t>
  </si>
  <si>
    <t xml:space="preserve"> Stephanie Ozimac</t>
  </si>
  <si>
    <t>Last Week</t>
  </si>
  <si>
    <t xml:space="preserve"> Tim Meise, CPT</t>
  </si>
  <si>
    <t xml:space="preserve"> Brian Hogentogler</t>
  </si>
  <si>
    <t xml:space="preserve"> Adam Hughes, CPT</t>
  </si>
  <si>
    <t xml:space="preserve"> Dave Burd</t>
  </si>
  <si>
    <t xml:space="preserve"> Nick Ellis</t>
  </si>
  <si>
    <t xml:space="preserve"> Rick Lawson</t>
  </si>
  <si>
    <t xml:space="preserve"> Powder Zeigler</t>
  </si>
  <si>
    <t xml:space="preserve">other regular session matches </t>
  </si>
  <si>
    <r>
      <t xml:space="preserve"> Larry Keefe, </t>
    </r>
    <r>
      <rPr>
        <b/>
        <sz val="10"/>
        <rFont val="Arial"/>
        <family val="2"/>
      </rPr>
      <t>CPT</t>
    </r>
  </si>
  <si>
    <t>Slayers</t>
  </si>
  <si>
    <t xml:space="preserve"> Shawn Hoerner</t>
  </si>
  <si>
    <t xml:space="preserve"> Paul Ramsey</t>
  </si>
  <si>
    <t xml:space="preserve"> Rick Johnson, CPT</t>
  </si>
  <si>
    <t xml:space="preserve"> Todd Quigley</t>
  </si>
  <si>
    <t xml:space="preserve"> Scott Minnich</t>
  </si>
  <si>
    <t>Silent Assassins</t>
  </si>
  <si>
    <t xml:space="preserve"> Matt Smith</t>
  </si>
  <si>
    <t>Rowdy Friends</t>
  </si>
  <si>
    <t xml:space="preserve"> Sean Grissinger</t>
  </si>
  <si>
    <t xml:space="preserve"> Ron Brady</t>
  </si>
  <si>
    <t xml:space="preserve"> Chuck Miller</t>
  </si>
  <si>
    <t xml:space="preserve"> Kevin Villarreal</t>
  </si>
  <si>
    <t xml:space="preserve"> James Shafer</t>
  </si>
  <si>
    <t>AVERAGE S/L</t>
  </si>
  <si>
    <r>
      <rPr>
        <b/>
        <sz val="10"/>
        <color rgb="FFFF0000"/>
        <rFont val="Arial"/>
        <family val="2"/>
      </rPr>
      <t>In postseason</t>
    </r>
    <r>
      <rPr>
        <sz val="10"/>
        <rFont val="Arial"/>
        <family val="2"/>
      </rPr>
      <t>, the beneficiary of a forfeit will receive 10 points.  The "forfeiting team" will receive 0 points.</t>
    </r>
  </si>
  <si>
    <t xml:space="preserve"> Penalty Points</t>
  </si>
  <si>
    <r>
      <t xml:space="preserve"> Clarence Marsh, </t>
    </r>
    <r>
      <rPr>
        <b/>
        <sz val="10"/>
        <rFont val="Arial"/>
        <family val="2"/>
      </rPr>
      <t>CPT</t>
    </r>
  </si>
  <si>
    <t xml:space="preserve"> Josh Hughes</t>
  </si>
  <si>
    <t>End of Year 1</t>
  </si>
  <si>
    <t>Value of $10,000  Assumes average annual rate of 8% (before any fees are paid to an advisor)</t>
  </si>
  <si>
    <t>End of Year 2</t>
  </si>
  <si>
    <t>End of Year 3</t>
  </si>
  <si>
    <t>End of Year 4</t>
  </si>
  <si>
    <t>End of Year 5</t>
  </si>
  <si>
    <t>End of Year 6</t>
  </si>
  <si>
    <t>End of Year 7</t>
  </si>
  <si>
    <t>End of Year 8</t>
  </si>
  <si>
    <t>End of Year 9</t>
  </si>
  <si>
    <t>End of Year 10</t>
  </si>
  <si>
    <t>End of Year 11</t>
  </si>
  <si>
    <t>End of Year 12</t>
  </si>
  <si>
    <t>End of Year 13</t>
  </si>
  <si>
    <t>End of Year 14</t>
  </si>
  <si>
    <t>End of Year 15</t>
  </si>
  <si>
    <t>End of Year 16</t>
  </si>
  <si>
    <t>End of Year 17</t>
  </si>
  <si>
    <t>End of Year 18</t>
  </si>
  <si>
    <t>End of Year 19</t>
  </si>
  <si>
    <t>End of Year 20</t>
  </si>
  <si>
    <t>End of Year 21</t>
  </si>
  <si>
    <t>End of Year 22</t>
  </si>
  <si>
    <t>End of Year 23</t>
  </si>
  <si>
    <t>End of Year 24</t>
  </si>
  <si>
    <t>End of Year 25</t>
  </si>
  <si>
    <t>End of Year 26</t>
  </si>
  <si>
    <t>End of Year 27</t>
  </si>
  <si>
    <t>End of Year 28</t>
  </si>
  <si>
    <t>End of Year 30</t>
  </si>
  <si>
    <t>End of Year 29</t>
  </si>
  <si>
    <t>No advisor</t>
  </si>
  <si>
    <r>
      <t xml:space="preserve">Vanguard Advisor </t>
    </r>
    <r>
      <rPr>
        <sz val="10"/>
        <rFont val="Arial"/>
        <family val="2"/>
      </rPr>
      <t>.3%</t>
    </r>
  </si>
  <si>
    <r>
      <t>Advisor charging</t>
    </r>
    <r>
      <rPr>
        <sz val="10"/>
        <rFont val="Arial"/>
        <family val="2"/>
      </rPr>
      <t xml:space="preserve"> 1%</t>
    </r>
    <r>
      <rPr>
        <sz val="8"/>
        <rFont val="Arial"/>
        <family val="2"/>
      </rPr>
      <t xml:space="preserve"> per year</t>
    </r>
  </si>
  <si>
    <r>
      <t xml:space="preserve">Advisor charging </t>
    </r>
    <r>
      <rPr>
        <sz val="11"/>
        <rFont val="Arial"/>
        <family val="2"/>
      </rPr>
      <t>1.5%</t>
    </r>
    <r>
      <rPr>
        <sz val="8"/>
        <rFont val="Arial"/>
        <family val="2"/>
      </rPr>
      <t xml:space="preserve"> per year</t>
    </r>
  </si>
  <si>
    <t>AVG PPM</t>
  </si>
  <si>
    <t xml:space="preserve">  POINTS</t>
  </si>
  <si>
    <t xml:space="preserve">           POINTS</t>
  </si>
  <si>
    <t xml:space="preserve">            POINTS</t>
  </si>
  <si>
    <t xml:space="preserve">     POINTS</t>
  </si>
  <si>
    <t xml:space="preserve">as needed.  If 2 players have the EXACT same "AVG PPM", the player who played the most </t>
  </si>
  <si>
    <t>The player with the best "AVG PPM" wins the MVP.  It will be calculated to as many decimals</t>
  </si>
  <si>
    <t xml:space="preserve">matches wins.  In the unlikely event that 2 players have the exact same "AVG PPM" and also </t>
  </si>
  <si>
    <t>Explanation of "AVG PPM"--  "AVG PPM" is the average match points scored per match played.</t>
  </si>
  <si>
    <t>It is calculated by taking the "total amount of points scored " / " total matches played"</t>
  </si>
  <si>
    <t>his "AVG PPM" would be 71 / 12 =  5.92.</t>
  </si>
  <si>
    <t xml:space="preserve"> Scott Gibson, CPT</t>
  </si>
  <si>
    <t>OFFICE TO CHECK IF ELIGIBLE TO PLAY THIS WEEK OR IF THEY WILL BE FORCED TO FORFEIT</t>
  </si>
  <si>
    <t>have played the same amount of matches, the player with the better match record will win.</t>
  </si>
  <si>
    <t>The next tiebreaker will be strength of schedule ( determined by average HC of opponents).</t>
  </si>
  <si>
    <r>
      <t xml:space="preserve">TEAM </t>
    </r>
    <r>
      <rPr>
        <b/>
        <i/>
        <sz val="9"/>
        <color rgb="FF0000CC"/>
        <rFont val="Arial"/>
        <family val="2"/>
      </rPr>
      <t>ROSTERS</t>
    </r>
    <r>
      <rPr>
        <b/>
        <i/>
        <sz val="9"/>
        <color rgb="FFFF0000"/>
        <rFont val="Arial"/>
        <family val="2"/>
      </rPr>
      <t xml:space="preserve"> (Below) LISTED IN RED ARE MORE THAN $80 IN ARREARS.  PLEASE CALL </t>
    </r>
  </si>
  <si>
    <r>
      <t>"</t>
    </r>
    <r>
      <rPr>
        <b/>
        <sz val="10"/>
        <rFont val="Arial"/>
        <family val="2"/>
      </rPr>
      <t>AVG PPM</t>
    </r>
    <r>
      <rPr>
        <sz val="10"/>
        <rFont val="Arial"/>
        <family val="2"/>
      </rPr>
      <t xml:space="preserve">" Column is Average Points Per Match.   See MVP rules at bottom of standings. </t>
    </r>
  </si>
  <si>
    <r>
      <t xml:space="preserve">opponents. </t>
    </r>
    <r>
      <rPr>
        <b/>
        <i/>
        <sz val="9"/>
        <color rgb="FF00B050"/>
        <rFont val="Arial"/>
        <family val="2"/>
      </rPr>
      <t>NO CONSIDERATION IS GIVEN TO MATCH WIN-LOSS RECORD IN 9 BALL FOR HANDICAPPING PURPOSES.</t>
    </r>
  </si>
  <si>
    <t xml:space="preserve">***In week 18, the winning team of each match will receive $80 </t>
  </si>
  <si>
    <t>The team that is the beneficiary of the forfeit will receive a 7-3 win and will not pay the $8 for that match.</t>
  </si>
  <si>
    <t>The teams that play in the championship match do not have to pay $40 for that match</t>
  </si>
  <si>
    <r>
      <t xml:space="preserve">(If 25-25 tie, each team will receive $40).  Week 18 </t>
    </r>
    <r>
      <rPr>
        <b/>
        <sz val="10.5"/>
        <color rgb="FF0000FF"/>
        <rFont val="Arial"/>
        <family val="2"/>
      </rPr>
      <t>IS</t>
    </r>
    <r>
      <rPr>
        <b/>
        <sz val="10.5"/>
        <color rgb="FFFF0066"/>
        <rFont val="Arial"/>
        <family val="2"/>
      </rPr>
      <t xml:space="preserve"> a "pay to play" week like all</t>
    </r>
  </si>
  <si>
    <t xml:space="preserve"> Pete Mavropolous</t>
  </si>
  <si>
    <t xml:space="preserve"> Rich Landis</t>
  </si>
  <si>
    <t xml:space="preserve"> Chris Hess</t>
  </si>
  <si>
    <t xml:space="preserve"> Del Madden, CPT</t>
  </si>
  <si>
    <t>Holy Rosary</t>
  </si>
  <si>
    <t>Dave Burd</t>
  </si>
  <si>
    <t xml:space="preserve"> Mike Lloyd</t>
  </si>
  <si>
    <t xml:space="preserve"> Chet Denmark</t>
  </si>
  <si>
    <t xml:space="preserve"> Abbie Lee</t>
  </si>
  <si>
    <t xml:space="preserve"> Travis Shade</t>
  </si>
  <si>
    <t>Nine On The Line</t>
  </si>
  <si>
    <t>Bressler Club</t>
  </si>
  <si>
    <t>MVPs</t>
  </si>
  <si>
    <t>6.0-7.5 Category</t>
  </si>
  <si>
    <t>4.0-5.5 Category</t>
  </si>
  <si>
    <t>2.0 - 3.5 Category</t>
  </si>
  <si>
    <t>Nick Ellis</t>
  </si>
  <si>
    <t>DUES ARE $8</t>
  </si>
  <si>
    <t>Week 1 Opponent</t>
  </si>
  <si>
    <t>Gilligans (Eisenhower)</t>
  </si>
  <si>
    <t xml:space="preserve"> John Linn</t>
  </si>
  <si>
    <t xml:space="preserve"> Tony Brubacher</t>
  </si>
  <si>
    <t xml:space="preserve"> Jacqui Hiemstra, CPT</t>
  </si>
  <si>
    <t xml:space="preserve"> Chris Taylor, Co-CPT</t>
  </si>
  <si>
    <t xml:space="preserve"> Liz Christian, CO-CPT</t>
  </si>
  <si>
    <t xml:space="preserve"> Jeff Washington</t>
  </si>
  <si>
    <t xml:space="preserve">        Holy Rosary Misfits</t>
  </si>
  <si>
    <t>Holary Rosary Misfits</t>
  </si>
  <si>
    <t xml:space="preserve"> Brian Minnich, CPT</t>
  </si>
  <si>
    <t xml:space="preserve"> Marcia Yost</t>
  </si>
  <si>
    <t xml:space="preserve"> Tim Witmyer</t>
  </si>
  <si>
    <t xml:space="preserve"> Jackie Arnold</t>
  </si>
  <si>
    <t xml:space="preserve"> Ed Croco</t>
  </si>
  <si>
    <t xml:space="preserve">     Week 1    </t>
  </si>
  <si>
    <t xml:space="preserve">Spring - Summer '21   9 Ball   </t>
  </si>
  <si>
    <t>angies a team</t>
  </si>
  <si>
    <t>SLAYERS</t>
  </si>
  <si>
    <t>NINE ON THE LINE</t>
  </si>
  <si>
    <t>holy rosary misfits</t>
  </si>
  <si>
    <t>busboys</t>
  </si>
  <si>
    <t>DIAMOND MASTERS</t>
  </si>
  <si>
    <t>BYE</t>
  </si>
  <si>
    <t>ROWDY FRIENDS</t>
  </si>
  <si>
    <t>silent assassins</t>
  </si>
  <si>
    <t xml:space="preserve"> Josh Reynolds</t>
  </si>
  <si>
    <t xml:space="preserve"> Robert Rossi</t>
  </si>
  <si>
    <r>
      <rPr>
        <b/>
        <sz val="10"/>
        <color rgb="FF0000CC"/>
        <rFont val="Arial"/>
        <family val="2"/>
      </rPr>
      <t>RECYCLING (Ghost Rule</t>
    </r>
    <r>
      <rPr>
        <sz val="10"/>
        <rFont val="Arial"/>
        <family val="2"/>
      </rPr>
      <t>):  Each team may recycle 4</t>
    </r>
    <r>
      <rPr>
        <b/>
        <sz val="10"/>
        <color rgb="FF0000FF"/>
        <rFont val="Arial"/>
        <family val="2"/>
      </rPr>
      <t xml:space="preserve"> times</t>
    </r>
    <r>
      <rPr>
        <sz val="10"/>
        <rFont val="Arial"/>
        <family val="2"/>
      </rPr>
      <t xml:space="preserve"> during the session and no more than</t>
    </r>
    <r>
      <rPr>
        <sz val="9"/>
        <rFont val="Arial"/>
        <family val="2"/>
      </rPr>
      <t xml:space="preserve"> once in a given night.</t>
    </r>
  </si>
  <si>
    <t>Recycled player can be any skill level (except "7.5") as long as the "26.0" rule is met.</t>
  </si>
  <si>
    <t>A player may be recycled in back to back matches and can be used at any time and for any reason (including</t>
  </si>
  <si>
    <t xml:space="preserve">if a team has all 9 players present).  The recycling team gets to choose the player to be recycled and does not </t>
  </si>
  <si>
    <t>have to give any advance notice that it may recycle.</t>
  </si>
  <si>
    <r>
      <t xml:space="preserve">"Push Shots" following the break ARE permitted.  </t>
    </r>
    <r>
      <rPr>
        <b/>
        <sz val="11"/>
        <rFont val="Arial"/>
        <family val="2"/>
      </rPr>
      <t>THEY MUST BE CALLED</t>
    </r>
  </si>
  <si>
    <r>
      <t xml:space="preserve">from this division for a chance to win $ </t>
    </r>
    <r>
      <rPr>
        <b/>
        <sz val="14"/>
        <color theme="1"/>
        <rFont val="Arial"/>
        <family val="2"/>
      </rPr>
      <t xml:space="preserve"> 150 </t>
    </r>
  </si>
  <si>
    <t>(since it is also included as the first week of the Fall '21 Session)</t>
  </si>
  <si>
    <r>
      <t>Players must play at least</t>
    </r>
    <r>
      <rPr>
        <b/>
        <sz val="11"/>
        <rFont val="Arial"/>
        <family val="2"/>
      </rPr>
      <t xml:space="preserve"> 8</t>
    </r>
    <r>
      <rPr>
        <b/>
        <sz val="12"/>
        <color rgb="FFFF0000"/>
        <rFont val="Arial"/>
        <family val="2"/>
      </rPr>
      <t xml:space="preserve"> </t>
    </r>
    <r>
      <rPr>
        <sz val="11"/>
        <rFont val="Arial"/>
        <family val="2"/>
      </rPr>
      <t>matches to be eligible for individual awards for this session/division.</t>
    </r>
  </si>
  <si>
    <r>
      <t>MVP Rules -  8</t>
    </r>
    <r>
      <rPr>
        <b/>
        <u/>
        <sz val="13"/>
        <color rgb="FFFF0000"/>
        <rFont val="Arial"/>
        <family val="2"/>
      </rPr>
      <t xml:space="preserve"> total matches</t>
    </r>
    <r>
      <rPr>
        <u/>
        <sz val="13"/>
        <rFont val="Arial"/>
        <family val="2"/>
      </rPr>
      <t xml:space="preserve"> required to win MVP (This division,this session)</t>
    </r>
  </si>
  <si>
    <t xml:space="preserve">Example…… Jordan Chickenfinger played 12 matches and his  "Points For" was 71.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</si>
</sst>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0000"/>
    <numFmt numFmtId="165" formatCode="#.000"/>
    <numFmt numFmtId="166" formatCode=".000"/>
    <numFmt numFmtId="167" formatCode="0.0"/>
    <numFmt numFmtId="168" formatCode="_(&quot;$&quot;* #,##0_);_(&quot;$&quot;* \(#,##0\);_(&quot;$&quot;* &quot;-&quot;??_);_(@_)"/>
  </numFmts>
  <fonts count="7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.5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.5"/>
      <name val="Arial"/>
      <family val="2"/>
    </font>
    <font>
      <sz val="13"/>
      <color indexed="10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7"/>
      <color indexed="55"/>
      <name val="Arial"/>
      <family val="2"/>
    </font>
    <font>
      <u/>
      <sz val="14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1"/>
      <color rgb="FF0000FF"/>
      <name val="Arial"/>
      <family val="2"/>
    </font>
    <font>
      <u/>
      <sz val="13"/>
      <name val="Arial"/>
      <family val="2"/>
    </font>
    <font>
      <sz val="10.5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rgb="FFFF0000"/>
      <name val="Arial"/>
      <family val="2"/>
    </font>
    <font>
      <b/>
      <i/>
      <sz val="11"/>
      <name val="Arial"/>
      <family val="2"/>
    </font>
    <font>
      <b/>
      <i/>
      <sz val="10.5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0"/>
      <color rgb="FFFF0000"/>
      <name val="Arial"/>
      <family val="2"/>
    </font>
    <font>
      <sz val="15"/>
      <color rgb="FF0000CC"/>
      <name val="Arial"/>
      <family val="2"/>
    </font>
    <font>
      <i/>
      <sz val="13"/>
      <color rgb="FF0000CC"/>
      <name val="Arial"/>
      <family val="2"/>
    </font>
    <font>
      <sz val="10.5"/>
      <color rgb="FF0000CC"/>
      <name val="Arial"/>
      <family val="2"/>
    </font>
    <font>
      <sz val="11"/>
      <color rgb="FF0000CC"/>
      <name val="Arial"/>
      <family val="2"/>
    </font>
    <font>
      <sz val="10"/>
      <color rgb="FF0000CC"/>
      <name val="Arial"/>
      <family val="2"/>
    </font>
    <font>
      <sz val="8"/>
      <color rgb="FFFF0000"/>
      <name val="Arial"/>
      <family val="2"/>
    </font>
    <font>
      <sz val="10.5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11"/>
      <color rgb="FF0000FF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b/>
      <sz val="10.5"/>
      <name val="Arial"/>
      <family val="2"/>
    </font>
    <font>
      <b/>
      <sz val="14"/>
      <color theme="1"/>
      <name val="Arial"/>
      <family val="2"/>
    </font>
    <font>
      <sz val="7"/>
      <color rgb="FFFF0000"/>
      <name val="Arial"/>
      <family val="2"/>
    </font>
    <font>
      <b/>
      <sz val="10.5"/>
      <color rgb="FF0000FF"/>
      <name val="Arial"/>
      <family val="2"/>
    </font>
    <font>
      <b/>
      <sz val="11"/>
      <color rgb="FFFF0066"/>
      <name val="Arial"/>
      <family val="2"/>
    </font>
    <font>
      <b/>
      <sz val="10.5"/>
      <color rgb="FFFF0066"/>
      <name val="Arial"/>
      <family val="2"/>
    </font>
    <font>
      <b/>
      <sz val="12"/>
      <color rgb="FFFF0066"/>
      <name val="Arial"/>
      <family val="2"/>
    </font>
    <font>
      <b/>
      <sz val="8"/>
      <color rgb="FFFF0066"/>
      <name val="Arial"/>
      <family val="2"/>
    </font>
    <font>
      <sz val="13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rgb="FF0000FF"/>
      <name val="Arial"/>
      <family val="2"/>
    </font>
    <font>
      <b/>
      <u/>
      <sz val="13"/>
      <color rgb="FFFF0000"/>
      <name val="Arial"/>
      <family val="2"/>
    </font>
    <font>
      <b/>
      <i/>
      <sz val="9"/>
      <color rgb="FFFF0000"/>
      <name val="Arial"/>
      <family val="2"/>
    </font>
    <font>
      <b/>
      <i/>
      <sz val="9"/>
      <color rgb="FF0000CC"/>
      <name val="Arial"/>
      <family val="2"/>
    </font>
    <font>
      <b/>
      <i/>
      <sz val="9"/>
      <color rgb="FF0000FF"/>
      <name val="Arial"/>
      <family val="2"/>
    </font>
    <font>
      <b/>
      <i/>
      <sz val="9"/>
      <color rgb="FF00B05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0.5"/>
      <color theme="0"/>
      <name val="Arial"/>
      <family val="2"/>
    </font>
    <font>
      <sz val="9"/>
      <color theme="0"/>
      <name val="Calibri"/>
      <family val="2"/>
      <scheme val="minor"/>
    </font>
    <font>
      <b/>
      <sz val="10"/>
      <color rgb="FF0000CC"/>
      <name val="Arial"/>
      <family val="2"/>
    </font>
    <font>
      <b/>
      <sz val="10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</borders>
  <cellStyleXfs count="2">
    <xf numFmtId="0" fontId="0" fillId="0" borderId="0"/>
    <xf numFmtId="44" fontId="46" fillId="0" borderId="0" applyFont="0" applyFill="0" applyBorder="0" applyAlignment="0" applyProtection="0"/>
  </cellStyleXfs>
  <cellXfs count="46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NumberFormat="1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2" fillId="0" borderId="0" xfId="0" applyFont="1" applyBorder="1"/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5" fillId="0" borderId="0" xfId="0" applyNumberFormat="1" applyFont="1" applyBorder="1"/>
    <xf numFmtId="0" fontId="0" fillId="0" borderId="0" xfId="0" applyBorder="1"/>
    <xf numFmtId="0" fontId="5" fillId="0" borderId="0" xfId="0" applyFont="1"/>
    <xf numFmtId="0" fontId="8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/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2" xfId="0" applyNumberFormat="1" applyFont="1" applyBorder="1"/>
    <xf numFmtId="0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Border="1"/>
    <xf numFmtId="164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0" fontId="11" fillId="0" borderId="3" xfId="0" applyFont="1" applyBorder="1" applyAlignment="1">
      <alignment horizontal="center" vertical="center"/>
    </xf>
    <xf numFmtId="0" fontId="0" fillId="0" borderId="3" xfId="0" applyBorder="1"/>
    <xf numFmtId="164" fontId="10" fillId="0" borderId="3" xfId="0" applyNumberFormat="1" applyFont="1" applyBorder="1"/>
    <xf numFmtId="0" fontId="10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166" fontId="1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9" fillId="0" borderId="0" xfId="0" applyFont="1" applyBorder="1" applyAlignment="1"/>
    <xf numFmtId="0" fontId="9" fillId="0" borderId="0" xfId="0" applyFont="1" applyBorder="1" applyAlignment="1">
      <alignment vertical="top"/>
    </xf>
    <xf numFmtId="0" fontId="12" fillId="0" borderId="1" xfId="0" applyFont="1" applyBorder="1" applyAlignment="1">
      <alignment horizontal="center"/>
    </xf>
    <xf numFmtId="164" fontId="10" fillId="0" borderId="0" xfId="0" applyNumberFormat="1" applyFont="1" applyBorder="1"/>
    <xf numFmtId="164" fontId="3" fillId="0" borderId="2" xfId="0" applyNumberFormat="1" applyFont="1" applyBorder="1" applyAlignment="1">
      <alignment horizontal="center"/>
    </xf>
    <xf numFmtId="164" fontId="17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/>
    <xf numFmtId="0" fontId="4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5" fillId="0" borderId="5" xfId="0" applyNumberFormat="1" applyFont="1" applyBorder="1"/>
    <xf numFmtId="0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6" fontId="14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49" fontId="18" fillId="0" borderId="5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0" fontId="19" fillId="0" borderId="0" xfId="0" applyFont="1"/>
    <xf numFmtId="0" fontId="20" fillId="0" borderId="0" xfId="0" applyFont="1" applyAlignment="1">
      <alignment horizontal="left" vertical="center"/>
    </xf>
    <xf numFmtId="0" fontId="0" fillId="0" borderId="0" xfId="0" applyFont="1"/>
    <xf numFmtId="0" fontId="2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3" fillId="0" borderId="8" xfId="0" applyFont="1" applyBorder="1"/>
    <xf numFmtId="164" fontId="3" fillId="0" borderId="8" xfId="0" applyNumberFormat="1" applyFont="1" applyBorder="1"/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49" fontId="3" fillId="0" borderId="8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164" fontId="3" fillId="0" borderId="6" xfId="0" applyNumberFormat="1" applyFont="1" applyBorder="1" applyAlignment="1">
      <alignment horizontal="left"/>
    </xf>
    <xf numFmtId="0" fontId="3" fillId="0" borderId="11" xfId="0" applyFont="1" applyBorder="1"/>
    <xf numFmtId="49" fontId="18" fillId="0" borderId="6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0" fontId="5" fillId="0" borderId="16" xfId="0" applyFont="1" applyBorder="1"/>
    <xf numFmtId="164" fontId="0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0" fillId="0" borderId="0" xfId="0" applyFont="1" applyBorder="1"/>
    <xf numFmtId="0" fontId="3" fillId="0" borderId="0" xfId="0" applyFont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Fill="1" applyBorder="1"/>
    <xf numFmtId="0" fontId="3" fillId="2" borderId="0" xfId="0" applyFont="1" applyFill="1"/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4" fontId="3" fillId="2" borderId="0" xfId="0" applyNumberFormat="1" applyFont="1" applyFill="1"/>
    <xf numFmtId="0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164" fontId="0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vertical="top"/>
    </xf>
    <xf numFmtId="0" fontId="26" fillId="0" borderId="16" xfId="0" applyFont="1" applyBorder="1" applyAlignment="1">
      <alignment vertical="top"/>
    </xf>
    <xf numFmtId="0" fontId="27" fillId="0" borderId="0" xfId="0" applyFont="1"/>
    <xf numFmtId="0" fontId="0" fillId="3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0" applyNumberFormat="1" applyFont="1" applyFill="1"/>
    <xf numFmtId="16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ont="1" applyFill="1" applyBorder="1"/>
    <xf numFmtId="0" fontId="2" fillId="2" borderId="0" xfId="0" applyFont="1" applyFill="1" applyAlignment="1">
      <alignment horizontal="center"/>
    </xf>
    <xf numFmtId="0" fontId="3" fillId="4" borderId="0" xfId="0" applyFont="1" applyFill="1"/>
    <xf numFmtId="0" fontId="2" fillId="4" borderId="0" xfId="0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2" fillId="4" borderId="0" xfId="0" applyFont="1" applyFill="1"/>
    <xf numFmtId="164" fontId="3" fillId="4" borderId="0" xfId="0" applyNumberFormat="1" applyFont="1" applyFill="1"/>
    <xf numFmtId="0" fontId="28" fillId="0" borderId="0" xfId="0" applyFont="1" applyAlignment="1">
      <alignment horizontal="left"/>
    </xf>
    <xf numFmtId="0" fontId="33" fillId="0" borderId="0" xfId="0" applyFont="1"/>
    <xf numFmtId="0" fontId="34" fillId="0" borderId="0" xfId="0" applyFont="1" applyAlignment="1">
      <alignment horizontal="center"/>
    </xf>
    <xf numFmtId="16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4" fillId="0" borderId="0" xfId="0" applyFont="1"/>
    <xf numFmtId="0" fontId="0" fillId="3" borderId="0" xfId="0" applyFont="1" applyFill="1"/>
    <xf numFmtId="0" fontId="5" fillId="3" borderId="16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2" xfId="0" applyFont="1" applyFill="1" applyBorder="1"/>
    <xf numFmtId="164" fontId="0" fillId="3" borderId="4" xfId="0" applyNumberFormat="1" applyFont="1" applyFill="1" applyBorder="1" applyAlignment="1">
      <alignment horizontal="left"/>
    </xf>
    <xf numFmtId="164" fontId="0" fillId="3" borderId="2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8" xfId="0" applyFont="1" applyFill="1" applyBorder="1"/>
    <xf numFmtId="0" fontId="3" fillId="3" borderId="27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164" fontId="0" fillId="3" borderId="6" xfId="0" applyNumberFormat="1" applyFont="1" applyFill="1" applyBorder="1" applyAlignment="1">
      <alignment horizontal="left"/>
    </xf>
    <xf numFmtId="164" fontId="0" fillId="3" borderId="9" xfId="0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2" fillId="3" borderId="0" xfId="0" applyFont="1" applyFill="1"/>
    <xf numFmtId="0" fontId="6" fillId="3" borderId="0" xfId="0" applyFont="1" applyFill="1" applyAlignment="1">
      <alignment horizontal="center"/>
    </xf>
    <xf numFmtId="164" fontId="0" fillId="3" borderId="8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0" fillId="3" borderId="18" xfId="0" applyNumberFormat="1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8" xfId="0" applyFont="1" applyFill="1" applyBorder="1"/>
    <xf numFmtId="0" fontId="0" fillId="3" borderId="19" xfId="0" applyFont="1" applyFill="1" applyBorder="1"/>
    <xf numFmtId="164" fontId="0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/>
    <xf numFmtId="164" fontId="3" fillId="3" borderId="0" xfId="0" applyNumberFormat="1" applyFont="1" applyFill="1" applyBorder="1"/>
    <xf numFmtId="164" fontId="0" fillId="3" borderId="10" xfId="0" applyNumberFormat="1" applyFont="1" applyFill="1" applyBorder="1" applyAlignment="1">
      <alignment horizontal="center"/>
    </xf>
    <xf numFmtId="164" fontId="0" fillId="3" borderId="21" xfId="0" applyNumberFormat="1" applyFont="1" applyFill="1" applyBorder="1" applyAlignment="1">
      <alignment horizontal="left"/>
    </xf>
    <xf numFmtId="0" fontId="13" fillId="0" borderId="0" xfId="0" applyFont="1"/>
    <xf numFmtId="0" fontId="22" fillId="3" borderId="0" xfId="0" applyFont="1" applyFill="1"/>
    <xf numFmtId="0" fontId="17" fillId="3" borderId="0" xfId="0" applyFont="1" applyFill="1"/>
    <xf numFmtId="164" fontId="17" fillId="3" borderId="0" xfId="0" applyNumberFormat="1" applyFont="1" applyFill="1"/>
    <xf numFmtId="0" fontId="43" fillId="3" borderId="0" xfId="0" applyFont="1" applyFill="1" applyAlignment="1">
      <alignment horizontal="center"/>
    </xf>
    <xf numFmtId="0" fontId="3" fillId="0" borderId="24" xfId="0" applyFont="1" applyBorder="1" applyAlignment="1"/>
    <xf numFmtId="0" fontId="7" fillId="3" borderId="2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18" xfId="0" applyFont="1" applyFill="1" applyBorder="1" applyAlignment="1">
      <alignment horizontal="center"/>
    </xf>
    <xf numFmtId="164" fontId="3" fillId="3" borderId="0" xfId="0" applyNumberFormat="1" applyFont="1" applyFill="1" applyAlignment="1">
      <alignment horizontal="left"/>
    </xf>
    <xf numFmtId="0" fontId="0" fillId="3" borderId="20" xfId="0" applyFont="1" applyFill="1" applyBorder="1" applyAlignment="1">
      <alignment horizontal="center"/>
    </xf>
    <xf numFmtId="164" fontId="0" fillId="3" borderId="20" xfId="0" applyNumberFormat="1" applyFont="1" applyFill="1" applyBorder="1" applyAlignment="1">
      <alignment horizontal="left"/>
    </xf>
    <xf numFmtId="164" fontId="0" fillId="3" borderId="19" xfId="0" applyNumberFormat="1" applyFont="1" applyFill="1" applyBorder="1" applyAlignment="1">
      <alignment horizontal="center"/>
    </xf>
    <xf numFmtId="0" fontId="6" fillId="3" borderId="0" xfId="0" applyFont="1" applyFill="1"/>
    <xf numFmtId="0" fontId="6" fillId="3" borderId="1" xfId="0" applyFont="1" applyFill="1" applyBorder="1" applyAlignment="1">
      <alignment horizontal="center"/>
    </xf>
    <xf numFmtId="164" fontId="47" fillId="3" borderId="0" xfId="0" applyNumberFormat="1" applyFont="1" applyFill="1"/>
    <xf numFmtId="164" fontId="47" fillId="0" borderId="0" xfId="0" applyNumberFormat="1" applyFont="1"/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3" borderId="0" xfId="0" applyFont="1" applyFill="1" applyAlignment="1">
      <alignment horizontal="center"/>
    </xf>
    <xf numFmtId="0" fontId="5" fillId="3" borderId="0" xfId="0" applyFont="1" applyFill="1"/>
    <xf numFmtId="0" fontId="0" fillId="3" borderId="0" xfId="0" applyFill="1"/>
    <xf numFmtId="0" fontId="22" fillId="3" borderId="0" xfId="0" applyFont="1" applyFill="1" applyAlignment="1">
      <alignment horizontal="center"/>
    </xf>
    <xf numFmtId="49" fontId="0" fillId="3" borderId="9" xfId="0" applyNumberFormat="1" applyFont="1" applyFill="1" applyBorder="1" applyAlignment="1">
      <alignment horizontal="left"/>
    </xf>
    <xf numFmtId="164" fontId="0" fillId="3" borderId="8" xfId="0" applyNumberFormat="1" applyFont="1" applyFill="1" applyBorder="1"/>
    <xf numFmtId="49" fontId="0" fillId="3" borderId="10" xfId="0" applyNumberFormat="1" applyFont="1" applyFill="1" applyBorder="1" applyAlignment="1">
      <alignment horizontal="left"/>
    </xf>
    <xf numFmtId="164" fontId="0" fillId="3" borderId="23" xfId="0" applyNumberFormat="1" applyFont="1" applyFill="1" applyBorder="1" applyAlignment="1">
      <alignment horizontal="center"/>
    </xf>
    <xf numFmtId="164" fontId="0" fillId="3" borderId="22" xfId="0" applyNumberFormat="1" applyFont="1" applyFill="1" applyBorder="1" applyAlignment="1">
      <alignment horizontal="left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164" fontId="0" fillId="3" borderId="22" xfId="0" applyNumberFormat="1" applyFon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left"/>
    </xf>
    <xf numFmtId="164" fontId="22" fillId="3" borderId="0" xfId="0" applyNumberFormat="1" applyFont="1" applyFill="1" applyAlignment="1">
      <alignment horizontal="center"/>
    </xf>
    <xf numFmtId="0" fontId="22" fillId="3" borderId="0" xfId="0" applyFont="1" applyFill="1" applyAlignment="1">
      <alignment horizontal="left"/>
    </xf>
    <xf numFmtId="0" fontId="44" fillId="3" borderId="0" xfId="0" applyFont="1" applyFill="1" applyAlignment="1">
      <alignment horizontal="center"/>
    </xf>
    <xf numFmtId="0" fontId="22" fillId="3" borderId="0" xfId="0" applyFont="1" applyFill="1" applyBorder="1"/>
    <xf numFmtId="0" fontId="3" fillId="3" borderId="18" xfId="0" applyFont="1" applyFill="1" applyBorder="1"/>
    <xf numFmtId="164" fontId="3" fillId="0" borderId="26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4" fillId="3" borderId="0" xfId="0" applyFont="1" applyFill="1"/>
    <xf numFmtId="0" fontId="23" fillId="3" borderId="0" xfId="0" applyFont="1" applyFill="1"/>
    <xf numFmtId="0" fontId="3" fillId="0" borderId="26" xfId="0" applyFont="1" applyBorder="1" applyAlignment="1">
      <alignment horizontal="left" vertical="center"/>
    </xf>
    <xf numFmtId="0" fontId="6" fillId="3" borderId="0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49" fontId="0" fillId="3" borderId="20" xfId="0" applyNumberFormat="1" applyFont="1" applyFill="1" applyBorder="1" applyAlignment="1">
      <alignment horizontal="left"/>
    </xf>
    <xf numFmtId="0" fontId="2" fillId="3" borderId="28" xfId="0" applyFont="1" applyFill="1" applyBorder="1" applyAlignment="1">
      <alignment horizontal="center"/>
    </xf>
    <xf numFmtId="164" fontId="0" fillId="3" borderId="28" xfId="0" applyNumberFormat="1" applyFont="1" applyFill="1" applyBorder="1" applyAlignment="1">
      <alignment horizontal="left"/>
    </xf>
    <xf numFmtId="0" fontId="4" fillId="3" borderId="18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0" fontId="52" fillId="3" borderId="0" xfId="0" applyFont="1" applyFill="1" applyAlignment="1">
      <alignment horizontal="center"/>
    </xf>
    <xf numFmtId="0" fontId="37" fillId="3" borderId="0" xfId="0" applyFont="1" applyFill="1"/>
    <xf numFmtId="164" fontId="47" fillId="4" borderId="0" xfId="0" applyNumberFormat="1" applyFont="1" applyFill="1"/>
    <xf numFmtId="0" fontId="48" fillId="4" borderId="0" xfId="0" applyFont="1" applyFill="1" applyAlignment="1">
      <alignment horizontal="center"/>
    </xf>
    <xf numFmtId="0" fontId="49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ont="1" applyFill="1"/>
    <xf numFmtId="164" fontId="3" fillId="0" borderId="16" xfId="0" applyNumberFormat="1" applyFont="1" applyBorder="1"/>
    <xf numFmtId="0" fontId="38" fillId="3" borderId="0" xfId="0" applyFont="1" applyFill="1" applyBorder="1"/>
    <xf numFmtId="0" fontId="39" fillId="3" borderId="0" xfId="0" applyFont="1" applyFill="1" applyBorder="1"/>
    <xf numFmtId="0" fontId="40" fillId="3" borderId="0" xfId="0" applyFont="1" applyFill="1" applyBorder="1" applyAlignment="1">
      <alignment horizontal="center"/>
    </xf>
    <xf numFmtId="0" fontId="41" fillId="3" borderId="0" xfId="0" applyFont="1" applyFill="1"/>
    <xf numFmtId="164" fontId="41" fillId="3" borderId="0" xfId="0" applyNumberFormat="1" applyFont="1" applyFill="1"/>
    <xf numFmtId="0" fontId="41" fillId="3" borderId="0" xfId="0" applyFont="1" applyFill="1" applyAlignment="1">
      <alignment horizontal="center"/>
    </xf>
    <xf numFmtId="0" fontId="42" fillId="3" borderId="0" xfId="0" applyFont="1" applyFill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4" fontId="6" fillId="3" borderId="0" xfId="0" applyNumberFormat="1" applyFont="1" applyFill="1"/>
    <xf numFmtId="0" fontId="5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2" fillId="3" borderId="0" xfId="0" applyFont="1" applyFill="1" applyAlignment="1">
      <alignment wrapText="1"/>
    </xf>
    <xf numFmtId="164" fontId="3" fillId="0" borderId="29" xfId="0" applyNumberFormat="1" applyFont="1" applyBorder="1" applyAlignment="1">
      <alignment horizontal="center"/>
    </xf>
    <xf numFmtId="164" fontId="0" fillId="3" borderId="10" xfId="0" applyNumberFormat="1" applyFont="1" applyFill="1" applyBorder="1" applyAlignment="1">
      <alignment horizontal="left"/>
    </xf>
    <xf numFmtId="164" fontId="0" fillId="3" borderId="9" xfId="0" applyNumberFormat="1" applyFont="1" applyFill="1" applyBorder="1"/>
    <xf numFmtId="0" fontId="24" fillId="3" borderId="0" xfId="0" applyFont="1" applyFill="1" applyAlignment="1"/>
    <xf numFmtId="0" fontId="24" fillId="3" borderId="1" xfId="0" applyFont="1" applyFill="1" applyBorder="1" applyAlignment="1"/>
    <xf numFmtId="0" fontId="2" fillId="0" borderId="0" xfId="0" applyFont="1" applyAlignment="1">
      <alignment horizontal="left"/>
    </xf>
    <xf numFmtId="0" fontId="6" fillId="3" borderId="0" xfId="0" applyFont="1" applyFill="1" applyBorder="1" applyAlignment="1">
      <alignment horizontal="center"/>
    </xf>
    <xf numFmtId="0" fontId="0" fillId="3" borderId="0" xfId="0" applyFill="1" applyAlignment="1"/>
    <xf numFmtId="0" fontId="2" fillId="3" borderId="0" xfId="0" applyFont="1" applyFill="1" applyBorder="1"/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2" fillId="3" borderId="0" xfId="0" applyFont="1" applyFill="1" applyBorder="1" applyAlignment="1"/>
    <xf numFmtId="0" fontId="18" fillId="3" borderId="0" xfId="0" applyFont="1" applyFill="1"/>
    <xf numFmtId="0" fontId="29" fillId="3" borderId="0" xfId="0" applyFont="1" applyFill="1" applyAlignment="1">
      <alignment horizontal="center"/>
    </xf>
    <xf numFmtId="164" fontId="18" fillId="3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30" fillId="3" borderId="0" xfId="0" applyFont="1" applyFill="1"/>
    <xf numFmtId="0" fontId="31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164" fontId="18" fillId="3" borderId="0" xfId="0" applyNumberFormat="1" applyFont="1" applyFill="1"/>
    <xf numFmtId="0" fontId="54" fillId="3" borderId="0" xfId="0" applyFont="1" applyFill="1"/>
    <xf numFmtId="0" fontId="55" fillId="3" borderId="0" xfId="0" applyFont="1" applyFill="1" applyAlignment="1">
      <alignment horizontal="center"/>
    </xf>
    <xf numFmtId="164" fontId="54" fillId="3" borderId="0" xfId="0" applyNumberFormat="1" applyFont="1" applyFill="1" applyAlignment="1">
      <alignment horizontal="center"/>
    </xf>
    <xf numFmtId="0" fontId="54" fillId="3" borderId="0" xfId="0" applyFont="1" applyFill="1" applyAlignment="1">
      <alignment horizontal="center"/>
    </xf>
    <xf numFmtId="0" fontId="56" fillId="3" borderId="0" xfId="0" applyFont="1" applyFill="1"/>
    <xf numFmtId="0" fontId="57" fillId="3" borderId="0" xfId="0" applyFont="1" applyFill="1" applyAlignment="1">
      <alignment horizontal="center"/>
    </xf>
    <xf numFmtId="0" fontId="56" fillId="3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54" fillId="3" borderId="0" xfId="0" applyFont="1" applyFill="1" applyAlignment="1"/>
    <xf numFmtId="0" fontId="55" fillId="3" borderId="0" xfId="0" applyFont="1" applyFill="1" applyAlignment="1">
      <alignment horizontal="left"/>
    </xf>
    <xf numFmtId="164" fontId="3" fillId="3" borderId="21" xfId="0" applyNumberFormat="1" applyFont="1" applyFill="1" applyBorder="1" applyAlignment="1">
      <alignment horizontal="center"/>
    </xf>
    <xf numFmtId="164" fontId="0" fillId="3" borderId="29" xfId="0" applyNumberFormat="1" applyFont="1" applyFill="1" applyBorder="1" applyAlignment="1">
      <alignment horizontal="left"/>
    </xf>
    <xf numFmtId="49" fontId="21" fillId="3" borderId="9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164" fontId="13" fillId="3" borderId="0" xfId="0" applyNumberFormat="1" applyFont="1" applyFill="1"/>
    <xf numFmtId="0" fontId="13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50" fillId="3" borderId="0" xfId="0" applyFont="1" applyFill="1" applyAlignment="1">
      <alignment horizontal="left"/>
    </xf>
    <xf numFmtId="0" fontId="2" fillId="5" borderId="0" xfId="0" applyFont="1" applyFill="1"/>
    <xf numFmtId="0" fontId="3" fillId="5" borderId="0" xfId="0" applyFont="1" applyFill="1"/>
    <xf numFmtId="167" fontId="59" fillId="0" borderId="0" xfId="0" applyNumberFormat="1" applyFont="1" applyAlignment="1">
      <alignment horizontal="center"/>
    </xf>
    <xf numFmtId="0" fontId="0" fillId="6" borderId="19" xfId="0" applyFont="1" applyFill="1" applyBorder="1"/>
    <xf numFmtId="0" fontId="6" fillId="0" borderId="16" xfId="0" applyFont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164" fontId="0" fillId="3" borderId="31" xfId="0" applyNumberFormat="1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164" fontId="0" fillId="6" borderId="20" xfId="0" applyNumberFormat="1" applyFont="1" applyFill="1" applyBorder="1" applyAlignment="1">
      <alignment horizontal="left"/>
    </xf>
    <xf numFmtId="164" fontId="0" fillId="6" borderId="19" xfId="0" applyNumberFormat="1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23" fillId="6" borderId="19" xfId="0" applyFont="1" applyFill="1" applyBorder="1"/>
    <xf numFmtId="164" fontId="0" fillId="6" borderId="20" xfId="0" applyNumberFormat="1" applyFont="1" applyFill="1" applyBorder="1" applyAlignment="1">
      <alignment horizontal="center"/>
    </xf>
    <xf numFmtId="167" fontId="60" fillId="0" borderId="0" xfId="0" applyNumberFormat="1" applyFont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2" fillId="3" borderId="2" xfId="0" applyFont="1" applyFill="1" applyBorder="1"/>
    <xf numFmtId="0" fontId="0" fillId="3" borderId="31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61" fillId="0" borderId="0" xfId="0" applyFont="1"/>
    <xf numFmtId="0" fontId="6" fillId="4" borderId="0" xfId="0" applyFont="1" applyFill="1" applyAlignment="1">
      <alignment vertical="center"/>
    </xf>
    <xf numFmtId="0" fontId="6" fillId="5" borderId="0" xfId="0" applyFont="1" applyFill="1" applyAlignment="1">
      <alignment vertical="center" wrapText="1"/>
    </xf>
    <xf numFmtId="0" fontId="6" fillId="7" borderId="0" xfId="0" applyFont="1" applyFill="1" applyAlignment="1">
      <alignment vertical="center" wrapText="1"/>
    </xf>
    <xf numFmtId="168" fontId="4" fillId="0" borderId="0" xfId="1" applyNumberFormat="1" applyFont="1"/>
    <xf numFmtId="0" fontId="4" fillId="0" borderId="0" xfId="0" applyFont="1"/>
    <xf numFmtId="0" fontId="6" fillId="6" borderId="0" xfId="0" applyFont="1" applyFill="1" applyAlignment="1">
      <alignment vertical="center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1" fontId="7" fillId="3" borderId="33" xfId="0" applyNumberFormat="1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 vertical="center"/>
    </xf>
    <xf numFmtId="0" fontId="32" fillId="3" borderId="0" xfId="0" applyFont="1" applyFill="1" applyAlignment="1"/>
    <xf numFmtId="0" fontId="43" fillId="3" borderId="0" xfId="0" applyFont="1" applyFill="1"/>
    <xf numFmtId="0" fontId="3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7" fillId="0" borderId="0" xfId="0" applyFont="1"/>
    <xf numFmtId="164" fontId="47" fillId="0" borderId="0" xfId="0" applyNumberFormat="1" applyFont="1" applyAlignment="1">
      <alignment horizontal="center"/>
    </xf>
    <xf numFmtId="0" fontId="65" fillId="3" borderId="0" xfId="0" applyFont="1" applyFill="1" applyBorder="1" applyAlignment="1">
      <alignment horizontal="left"/>
    </xf>
    <xf numFmtId="0" fontId="63" fillId="3" borderId="0" xfId="0" applyFont="1" applyFill="1" applyBorder="1" applyAlignment="1">
      <alignment horizontal="left"/>
    </xf>
    <xf numFmtId="0" fontId="0" fillId="8" borderId="0" xfId="0" applyFill="1"/>
    <xf numFmtId="0" fontId="2" fillId="8" borderId="0" xfId="0" applyFont="1" applyFill="1" applyAlignment="1">
      <alignment horizontal="center"/>
    </xf>
    <xf numFmtId="0" fontId="3" fillId="8" borderId="0" xfId="0" applyFont="1" applyFill="1"/>
    <xf numFmtId="164" fontId="3" fillId="8" borderId="0" xfId="0" applyNumberFormat="1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24" fillId="8" borderId="0" xfId="0" applyFont="1" applyFill="1" applyAlignment="1">
      <alignment horizontal="left"/>
    </xf>
    <xf numFmtId="0" fontId="6" fillId="8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2" fillId="8" borderId="0" xfId="0" applyFont="1" applyFill="1"/>
    <xf numFmtId="164" fontId="3" fillId="8" borderId="0" xfId="0" applyNumberFormat="1" applyFont="1" applyFill="1"/>
    <xf numFmtId="0" fontId="10" fillId="3" borderId="32" xfId="0" applyFont="1" applyFill="1" applyBorder="1"/>
    <xf numFmtId="164" fontId="10" fillId="3" borderId="32" xfId="0" applyNumberFormat="1" applyFont="1" applyFill="1" applyBorder="1"/>
    <xf numFmtId="0" fontId="0" fillId="3" borderId="32" xfId="0" applyFill="1" applyBorder="1"/>
    <xf numFmtId="167" fontId="1" fillId="3" borderId="20" xfId="0" applyNumberFormat="1" applyFont="1" applyFill="1" applyBorder="1" applyAlignment="1">
      <alignment horizontal="center"/>
    </xf>
    <xf numFmtId="167" fontId="1" fillId="3" borderId="21" xfId="0" applyNumberFormat="1" applyFont="1" applyFill="1" applyBorder="1" applyAlignment="1">
      <alignment horizontal="center"/>
    </xf>
    <xf numFmtId="0" fontId="0" fillId="3" borderId="34" xfId="0" applyFont="1" applyFill="1" applyBorder="1"/>
    <xf numFmtId="167" fontId="1" fillId="3" borderId="10" xfId="0" applyNumberFormat="1" applyFont="1" applyFill="1" applyBorder="1" applyAlignment="1">
      <alignment horizontal="center"/>
    </xf>
    <xf numFmtId="167" fontId="21" fillId="3" borderId="35" xfId="0" applyNumberFormat="1" applyFont="1" applyFill="1" applyBorder="1" applyAlignment="1">
      <alignment horizontal="center"/>
    </xf>
    <xf numFmtId="167" fontId="21" fillId="3" borderId="20" xfId="0" applyNumberFormat="1" applyFont="1" applyFill="1" applyBorder="1" applyAlignment="1">
      <alignment horizontal="center"/>
    </xf>
    <xf numFmtId="167" fontId="21" fillId="3" borderId="29" xfId="0" applyNumberFormat="1" applyFont="1" applyFill="1" applyBorder="1" applyAlignment="1">
      <alignment horizontal="center"/>
    </xf>
    <xf numFmtId="167" fontId="21" fillId="3" borderId="31" xfId="0" applyNumberFormat="1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0" fontId="67" fillId="0" borderId="0" xfId="0" applyFont="1"/>
    <xf numFmtId="164" fontId="67" fillId="0" borderId="0" xfId="0" applyNumberFormat="1" applyFont="1" applyAlignment="1">
      <alignment horizontal="center"/>
    </xf>
    <xf numFmtId="0" fontId="68" fillId="0" borderId="0" xfId="0" applyFont="1"/>
    <xf numFmtId="0" fontId="69" fillId="0" borderId="0" xfId="0" applyFont="1" applyAlignment="1">
      <alignment horizontal="center"/>
    </xf>
    <xf numFmtId="2" fontId="6" fillId="3" borderId="18" xfId="0" applyNumberFormat="1" applyFont="1" applyFill="1" applyBorder="1" applyAlignment="1">
      <alignment horizontal="center"/>
    </xf>
    <xf numFmtId="0" fontId="3" fillId="3" borderId="18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3" fillId="3" borderId="18" xfId="0" applyFont="1" applyFill="1" applyBorder="1" applyAlignment="1"/>
    <xf numFmtId="0" fontId="3" fillId="3" borderId="5" xfId="0" applyFont="1" applyFill="1" applyBorder="1" applyAlignment="1">
      <alignment horizontal="center"/>
    </xf>
    <xf numFmtId="0" fontId="4" fillId="3" borderId="18" xfId="0" applyFont="1" applyFill="1" applyBorder="1"/>
    <xf numFmtId="0" fontId="4" fillId="3" borderId="19" xfId="0" applyFont="1" applyFill="1" applyBorder="1"/>
    <xf numFmtId="0" fontId="3" fillId="3" borderId="19" xfId="0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167" fontId="70" fillId="3" borderId="19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3" fillId="3" borderId="0" xfId="0" applyFont="1" applyFill="1" applyBorder="1"/>
    <xf numFmtId="0" fontId="24" fillId="3" borderId="0" xfId="0" applyFont="1" applyFill="1" applyBorder="1" applyAlignment="1"/>
    <xf numFmtId="164" fontId="6" fillId="3" borderId="0" xfId="0" applyNumberFormat="1" applyFont="1" applyFill="1" applyBorder="1"/>
    <xf numFmtId="0" fontId="2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7" fontId="21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/>
    <xf numFmtId="164" fontId="0" fillId="3" borderId="0" xfId="0" applyNumberFormat="1" applyFont="1" applyFill="1" applyBorder="1" applyAlignment="1">
      <alignment horizontal="left"/>
    </xf>
    <xf numFmtId="167" fontId="1" fillId="3" borderId="0" xfId="0" applyNumberFormat="1" applyFont="1" applyFill="1" applyBorder="1" applyAlignment="1">
      <alignment horizontal="center"/>
    </xf>
    <xf numFmtId="167" fontId="59" fillId="3" borderId="0" xfId="0" applyNumberFormat="1" applyFont="1" applyFill="1" applyBorder="1" applyAlignment="1">
      <alignment horizontal="center"/>
    </xf>
    <xf numFmtId="0" fontId="0" fillId="3" borderId="11" xfId="0" applyFont="1" applyFill="1" applyBorder="1"/>
    <xf numFmtId="164" fontId="0" fillId="3" borderId="36" xfId="0" applyNumberFormat="1" applyFont="1" applyFill="1" applyBorder="1" applyAlignment="1">
      <alignment horizontal="left"/>
    </xf>
    <xf numFmtId="0" fontId="3" fillId="3" borderId="18" xfId="0" applyFont="1" applyFill="1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quotePrefix="1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165" fontId="13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left"/>
    </xf>
    <xf numFmtId="164" fontId="18" fillId="0" borderId="4" xfId="0" applyNumberFormat="1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left"/>
    </xf>
    <xf numFmtId="164" fontId="3" fillId="0" borderId="6" xfId="0" applyNumberFormat="1" applyFont="1" applyBorder="1" applyAlignment="1">
      <alignment horizontal="left"/>
    </xf>
    <xf numFmtId="164" fontId="18" fillId="0" borderId="5" xfId="0" applyNumberFormat="1" applyFont="1" applyBorder="1" applyAlignment="1">
      <alignment horizontal="center"/>
    </xf>
    <xf numFmtId="164" fontId="18" fillId="0" borderId="6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2" fontId="6" fillId="3" borderId="33" xfId="0" applyNumberFormat="1" applyFont="1" applyFill="1" applyBorder="1" applyAlignment="1">
      <alignment horizontal="center"/>
    </xf>
    <xf numFmtId="2" fontId="6" fillId="3" borderId="19" xfId="0" applyNumberFormat="1" applyFont="1" applyFill="1" applyBorder="1" applyAlignment="1">
      <alignment horizontal="center"/>
    </xf>
    <xf numFmtId="2" fontId="6" fillId="3" borderId="18" xfId="0" applyNumberFormat="1" applyFont="1" applyFill="1" applyBorder="1" applyAlignment="1">
      <alignment horizontal="center"/>
    </xf>
    <xf numFmtId="0" fontId="27" fillId="3" borderId="18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left"/>
    </xf>
    <xf numFmtId="0" fontId="12" fillId="3" borderId="7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top"/>
    </xf>
    <xf numFmtId="49" fontId="0" fillId="3" borderId="5" xfId="0" applyNumberFormat="1" applyFont="1" applyFill="1" applyBorder="1" applyAlignment="1">
      <alignment horizontal="center" vertical="center"/>
    </xf>
    <xf numFmtId="165" fontId="13" fillId="3" borderId="18" xfId="0" applyNumberFormat="1" applyFont="1" applyFill="1" applyBorder="1" applyAlignment="1">
      <alignment horizontal="center" vertical="center"/>
    </xf>
    <xf numFmtId="49" fontId="0" fillId="3" borderId="18" xfId="0" applyNumberFormat="1" applyFont="1" applyFill="1" applyBorder="1" applyAlignment="1">
      <alignment horizontal="center" vertical="center"/>
    </xf>
    <xf numFmtId="165" fontId="13" fillId="3" borderId="19" xfId="0" applyNumberFormat="1" applyFont="1" applyFill="1" applyBorder="1" applyAlignment="1">
      <alignment horizontal="center" vertical="center"/>
    </xf>
    <xf numFmtId="49" fontId="0" fillId="3" borderId="30" xfId="0" applyNumberFormat="1" applyFont="1" applyFill="1" applyBorder="1" applyAlignment="1">
      <alignment horizontal="center" vertical="center"/>
    </xf>
    <xf numFmtId="49" fontId="0" fillId="3" borderId="19" xfId="0" applyNumberFormat="1" applyFont="1" applyFill="1" applyBorder="1" applyAlignment="1">
      <alignment horizontal="center" vertical="center"/>
    </xf>
    <xf numFmtId="49" fontId="0" fillId="3" borderId="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58" fillId="3" borderId="16" xfId="0" applyFont="1" applyFill="1" applyBorder="1" applyAlignment="1">
      <alignment horizontal="center"/>
    </xf>
    <xf numFmtId="0" fontId="12" fillId="3" borderId="0" xfId="0" applyFont="1" applyFill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2" fontId="6" fillId="3" borderId="0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17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FF99"/>
      <color rgb="FFFF9999"/>
      <color rgb="FF99FF66"/>
      <color rgb="FFFF0066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45610007167995"/>
          <c:y val="0.1543517537932074"/>
          <c:w val="0.81842314885177336"/>
          <c:h val="0.6025039979924458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Sheet2!$A$3:$A$32</c:f>
              <c:strCache>
                <c:ptCount val="30"/>
                <c:pt idx="0">
                  <c:v>End of Year 1</c:v>
                </c:pt>
                <c:pt idx="1">
                  <c:v>End of Year 2</c:v>
                </c:pt>
                <c:pt idx="2">
                  <c:v>End of Year 3</c:v>
                </c:pt>
                <c:pt idx="3">
                  <c:v>End of Year 4</c:v>
                </c:pt>
                <c:pt idx="4">
                  <c:v>End of Year 5</c:v>
                </c:pt>
                <c:pt idx="5">
                  <c:v>End of Year 6</c:v>
                </c:pt>
                <c:pt idx="6">
                  <c:v>End of Year 7</c:v>
                </c:pt>
                <c:pt idx="7">
                  <c:v>End of Year 8</c:v>
                </c:pt>
                <c:pt idx="8">
                  <c:v>End of Year 9</c:v>
                </c:pt>
                <c:pt idx="9">
                  <c:v>End of Year 10</c:v>
                </c:pt>
                <c:pt idx="10">
                  <c:v>End of Year 11</c:v>
                </c:pt>
                <c:pt idx="11">
                  <c:v>End of Year 12</c:v>
                </c:pt>
                <c:pt idx="12">
                  <c:v>End of Year 13</c:v>
                </c:pt>
                <c:pt idx="13">
                  <c:v>End of Year 14</c:v>
                </c:pt>
                <c:pt idx="14">
                  <c:v>End of Year 15</c:v>
                </c:pt>
                <c:pt idx="15">
                  <c:v>End of Year 16</c:v>
                </c:pt>
                <c:pt idx="16">
                  <c:v>End of Year 17</c:v>
                </c:pt>
                <c:pt idx="17">
                  <c:v>End of Year 18</c:v>
                </c:pt>
                <c:pt idx="18">
                  <c:v>End of Year 19</c:v>
                </c:pt>
                <c:pt idx="19">
                  <c:v>End of Year 20</c:v>
                </c:pt>
                <c:pt idx="20">
                  <c:v>End of Year 21</c:v>
                </c:pt>
                <c:pt idx="21">
                  <c:v>End of Year 22</c:v>
                </c:pt>
                <c:pt idx="22">
                  <c:v>End of Year 23</c:v>
                </c:pt>
                <c:pt idx="23">
                  <c:v>End of Year 24</c:v>
                </c:pt>
                <c:pt idx="24">
                  <c:v>End of Year 25</c:v>
                </c:pt>
                <c:pt idx="25">
                  <c:v>End of Year 26</c:v>
                </c:pt>
                <c:pt idx="26">
                  <c:v>End of Year 27</c:v>
                </c:pt>
                <c:pt idx="27">
                  <c:v>End of Year 28</c:v>
                </c:pt>
                <c:pt idx="28">
                  <c:v>End of Year 29</c:v>
                </c:pt>
                <c:pt idx="29">
                  <c:v>End of Year 30</c:v>
                </c:pt>
              </c:strCache>
            </c:strRef>
          </c:cat>
          <c:val>
            <c:numRef>
              <c:f>Sheet2!$B$3:$B$32</c:f>
              <c:numCache>
                <c:formatCode>_("$"* #,##0_);_("$"* \(#,##0\);_("$"* "-"??_);_(@_)</c:formatCode>
                <c:ptCount val="30"/>
                <c:pt idx="0">
                  <c:v>10800</c:v>
                </c:pt>
                <c:pt idx="1">
                  <c:v>11664</c:v>
                </c:pt>
                <c:pt idx="2">
                  <c:v>12597.12</c:v>
                </c:pt>
                <c:pt idx="3">
                  <c:v>13604.889600000002</c:v>
                </c:pt>
                <c:pt idx="4">
                  <c:v>14693.280768000004</c:v>
                </c:pt>
                <c:pt idx="5">
                  <c:v>15868.743229440006</c:v>
                </c:pt>
                <c:pt idx="6">
                  <c:v>17138.242687795209</c:v>
                </c:pt>
                <c:pt idx="7">
                  <c:v>18509.302102818827</c:v>
                </c:pt>
                <c:pt idx="8">
                  <c:v>19990.046271044335</c:v>
                </c:pt>
                <c:pt idx="9">
                  <c:v>21589.249972727885</c:v>
                </c:pt>
                <c:pt idx="10">
                  <c:v>23316.389970546115</c:v>
                </c:pt>
                <c:pt idx="11">
                  <c:v>25181.701168189808</c:v>
                </c:pt>
                <c:pt idx="12">
                  <c:v>27196.237261644994</c:v>
                </c:pt>
                <c:pt idx="13">
                  <c:v>29371.936242576594</c:v>
                </c:pt>
                <c:pt idx="14">
                  <c:v>31721.691141982723</c:v>
                </c:pt>
                <c:pt idx="15">
                  <c:v>34259.426433341345</c:v>
                </c:pt>
                <c:pt idx="16">
                  <c:v>37000.180548008655</c:v>
                </c:pt>
                <c:pt idx="17">
                  <c:v>39960.194991849348</c:v>
                </c:pt>
                <c:pt idx="18">
                  <c:v>43157.010591197301</c:v>
                </c:pt>
                <c:pt idx="19">
                  <c:v>46609.571438493091</c:v>
                </c:pt>
                <c:pt idx="20">
                  <c:v>50338.337153572538</c:v>
                </c:pt>
                <c:pt idx="21">
                  <c:v>54365.404125858346</c:v>
                </c:pt>
                <c:pt idx="22">
                  <c:v>58714.636455927015</c:v>
                </c:pt>
                <c:pt idx="23">
                  <c:v>63411.807372401177</c:v>
                </c:pt>
                <c:pt idx="24">
                  <c:v>68484.751962193273</c:v>
                </c:pt>
                <c:pt idx="25">
                  <c:v>73963.53211916874</c:v>
                </c:pt>
                <c:pt idx="26">
                  <c:v>79880.614688702248</c:v>
                </c:pt>
                <c:pt idx="27">
                  <c:v>86271.063863798438</c:v>
                </c:pt>
                <c:pt idx="28">
                  <c:v>93172.748972902322</c:v>
                </c:pt>
                <c:pt idx="29">
                  <c:v>100626.56889073452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Sheet2!$A$3:$A$32</c:f>
              <c:strCache>
                <c:ptCount val="30"/>
                <c:pt idx="0">
                  <c:v>End of Year 1</c:v>
                </c:pt>
                <c:pt idx="1">
                  <c:v>End of Year 2</c:v>
                </c:pt>
                <c:pt idx="2">
                  <c:v>End of Year 3</c:v>
                </c:pt>
                <c:pt idx="3">
                  <c:v>End of Year 4</c:v>
                </c:pt>
                <c:pt idx="4">
                  <c:v>End of Year 5</c:v>
                </c:pt>
                <c:pt idx="5">
                  <c:v>End of Year 6</c:v>
                </c:pt>
                <c:pt idx="6">
                  <c:v>End of Year 7</c:v>
                </c:pt>
                <c:pt idx="7">
                  <c:v>End of Year 8</c:v>
                </c:pt>
                <c:pt idx="8">
                  <c:v>End of Year 9</c:v>
                </c:pt>
                <c:pt idx="9">
                  <c:v>End of Year 10</c:v>
                </c:pt>
                <c:pt idx="10">
                  <c:v>End of Year 11</c:v>
                </c:pt>
                <c:pt idx="11">
                  <c:v>End of Year 12</c:v>
                </c:pt>
                <c:pt idx="12">
                  <c:v>End of Year 13</c:v>
                </c:pt>
                <c:pt idx="13">
                  <c:v>End of Year 14</c:v>
                </c:pt>
                <c:pt idx="14">
                  <c:v>End of Year 15</c:v>
                </c:pt>
                <c:pt idx="15">
                  <c:v>End of Year 16</c:v>
                </c:pt>
                <c:pt idx="16">
                  <c:v>End of Year 17</c:v>
                </c:pt>
                <c:pt idx="17">
                  <c:v>End of Year 18</c:v>
                </c:pt>
                <c:pt idx="18">
                  <c:v>End of Year 19</c:v>
                </c:pt>
                <c:pt idx="19">
                  <c:v>End of Year 20</c:v>
                </c:pt>
                <c:pt idx="20">
                  <c:v>End of Year 21</c:v>
                </c:pt>
                <c:pt idx="21">
                  <c:v>End of Year 22</c:v>
                </c:pt>
                <c:pt idx="22">
                  <c:v>End of Year 23</c:v>
                </c:pt>
                <c:pt idx="23">
                  <c:v>End of Year 24</c:v>
                </c:pt>
                <c:pt idx="24">
                  <c:v>End of Year 25</c:v>
                </c:pt>
                <c:pt idx="25">
                  <c:v>End of Year 26</c:v>
                </c:pt>
                <c:pt idx="26">
                  <c:v>End of Year 27</c:v>
                </c:pt>
                <c:pt idx="27">
                  <c:v>End of Year 28</c:v>
                </c:pt>
                <c:pt idx="28">
                  <c:v>End of Year 29</c:v>
                </c:pt>
                <c:pt idx="29">
                  <c:v>End of Year 30</c:v>
                </c:pt>
              </c:strCache>
            </c:strRef>
          </c:cat>
          <c:val>
            <c:numRef>
              <c:f>Sheet2!$C$3:$C$32</c:f>
              <c:numCache>
                <c:formatCode>_("$"* #,##0_);_("$"* \(#,##0\);_("$"* "-"??_);_(@_)</c:formatCode>
                <c:ptCount val="30"/>
                <c:pt idx="0">
                  <c:v>10767.6</c:v>
                </c:pt>
                <c:pt idx="1">
                  <c:v>11594.120976000002</c:v>
                </c:pt>
                <c:pt idx="2">
                  <c:v>12484.085702117764</c:v>
                </c:pt>
                <c:pt idx="3">
                  <c:v>13442.364120612323</c:v>
                </c:pt>
                <c:pt idx="4">
                  <c:v>14474.199990510526</c:v>
                </c:pt>
                <c:pt idx="5">
                  <c:v>15585.239581782114</c:v>
                </c:pt>
                <c:pt idx="6">
                  <c:v>16781.562572079711</c:v>
                </c:pt>
                <c:pt idx="7">
                  <c:v>18069.715315112553</c:v>
                </c:pt>
                <c:pt idx="8">
                  <c:v>19456.746662700596</c:v>
                </c:pt>
                <c:pt idx="9">
                  <c:v>20950.246536529496</c:v>
                </c:pt>
                <c:pt idx="10">
                  <c:v>22558.387460673501</c:v>
                </c:pt>
                <c:pt idx="11">
                  <c:v>24289.969282154801</c:v>
                </c:pt>
                <c:pt idx="12">
                  <c:v>26154.467324253008</c:v>
                </c:pt>
                <c:pt idx="13">
                  <c:v>28162.08423606267</c:v>
                </c:pt>
                <c:pt idx="14">
                  <c:v>30323.805822022841</c:v>
                </c:pt>
                <c:pt idx="15">
                  <c:v>32651.461156921316</c:v>
                </c:pt>
                <c:pt idx="16">
                  <c:v>35157.787315326597</c:v>
                </c:pt>
                <c:pt idx="17">
                  <c:v>37856.499069651072</c:v>
                </c:pt>
                <c:pt idx="18">
                  <c:v>40762.363938237489</c:v>
                </c:pt>
                <c:pt idx="19">
                  <c:v>43891.282994136607</c:v>
                </c:pt>
                <c:pt idx="20">
                  <c:v>47260.377876766543</c:v>
                </c:pt>
                <c:pt idx="21">
                  <c:v>50888.084482587146</c:v>
                </c:pt>
                <c:pt idx="22">
                  <c:v>54794.253847470536</c:v>
                </c:pt>
                <c:pt idx="23">
                  <c:v>59000.260772802372</c:v>
                </c:pt>
                <c:pt idx="24">
                  <c:v>63529.120789722685</c:v>
                </c:pt>
                <c:pt idx="25">
                  <c:v>68405.616101541804</c:v>
                </c:pt>
                <c:pt idx="26">
                  <c:v>73656.431193496159</c:v>
                </c:pt>
                <c:pt idx="27">
                  <c:v>79310.298851908927</c:v>
                </c:pt>
                <c:pt idx="28">
                  <c:v>85398.157391781453</c:v>
                </c:pt>
                <c:pt idx="29">
                  <c:v>91953.319953174607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Sheet2!$A$3:$A$32</c:f>
              <c:strCache>
                <c:ptCount val="30"/>
                <c:pt idx="0">
                  <c:v>End of Year 1</c:v>
                </c:pt>
                <c:pt idx="1">
                  <c:v>End of Year 2</c:v>
                </c:pt>
                <c:pt idx="2">
                  <c:v>End of Year 3</c:v>
                </c:pt>
                <c:pt idx="3">
                  <c:v>End of Year 4</c:v>
                </c:pt>
                <c:pt idx="4">
                  <c:v>End of Year 5</c:v>
                </c:pt>
                <c:pt idx="5">
                  <c:v>End of Year 6</c:v>
                </c:pt>
                <c:pt idx="6">
                  <c:v>End of Year 7</c:v>
                </c:pt>
                <c:pt idx="7">
                  <c:v>End of Year 8</c:v>
                </c:pt>
                <c:pt idx="8">
                  <c:v>End of Year 9</c:v>
                </c:pt>
                <c:pt idx="9">
                  <c:v>End of Year 10</c:v>
                </c:pt>
                <c:pt idx="10">
                  <c:v>End of Year 11</c:v>
                </c:pt>
                <c:pt idx="11">
                  <c:v>End of Year 12</c:v>
                </c:pt>
                <c:pt idx="12">
                  <c:v>End of Year 13</c:v>
                </c:pt>
                <c:pt idx="13">
                  <c:v>End of Year 14</c:v>
                </c:pt>
                <c:pt idx="14">
                  <c:v>End of Year 15</c:v>
                </c:pt>
                <c:pt idx="15">
                  <c:v>End of Year 16</c:v>
                </c:pt>
                <c:pt idx="16">
                  <c:v>End of Year 17</c:v>
                </c:pt>
                <c:pt idx="17">
                  <c:v>End of Year 18</c:v>
                </c:pt>
                <c:pt idx="18">
                  <c:v>End of Year 19</c:v>
                </c:pt>
                <c:pt idx="19">
                  <c:v>End of Year 20</c:v>
                </c:pt>
                <c:pt idx="20">
                  <c:v>End of Year 21</c:v>
                </c:pt>
                <c:pt idx="21">
                  <c:v>End of Year 22</c:v>
                </c:pt>
                <c:pt idx="22">
                  <c:v>End of Year 23</c:v>
                </c:pt>
                <c:pt idx="23">
                  <c:v>End of Year 24</c:v>
                </c:pt>
                <c:pt idx="24">
                  <c:v>End of Year 25</c:v>
                </c:pt>
                <c:pt idx="25">
                  <c:v>End of Year 26</c:v>
                </c:pt>
                <c:pt idx="26">
                  <c:v>End of Year 27</c:v>
                </c:pt>
                <c:pt idx="27">
                  <c:v>End of Year 28</c:v>
                </c:pt>
                <c:pt idx="28">
                  <c:v>End of Year 29</c:v>
                </c:pt>
                <c:pt idx="29">
                  <c:v>End of Year 30</c:v>
                </c:pt>
              </c:strCache>
            </c:strRef>
          </c:cat>
          <c:val>
            <c:numRef>
              <c:f>Sheet2!$D$3:$D$32</c:f>
              <c:numCache>
                <c:formatCode>_("$"* #,##0_);_("$"* \(#,##0\);_("$"* "-"??_);_(@_)</c:formatCode>
                <c:ptCount val="30"/>
                <c:pt idx="0">
                  <c:v>10692</c:v>
                </c:pt>
                <c:pt idx="1">
                  <c:v>11431.886400000001</c:v>
                </c:pt>
                <c:pt idx="2">
                  <c:v>12222.972938880002</c:v>
                </c:pt>
                <c:pt idx="3">
                  <c:v>13068.802666250498</c:v>
                </c:pt>
                <c:pt idx="4">
                  <c:v>13973.163810755033</c:v>
                </c:pt>
                <c:pt idx="5">
                  <c:v>14940.106746459283</c:v>
                </c:pt>
                <c:pt idx="6">
                  <c:v>15973.962133314266</c:v>
                </c:pt>
                <c:pt idx="7">
                  <c:v>17079.360312939614</c:v>
                </c:pt>
                <c:pt idx="8">
                  <c:v>18261.252046595037</c:v>
                </c:pt>
                <c:pt idx="9">
                  <c:v>19524.930688219414</c:v>
                </c:pt>
                <c:pt idx="10">
                  <c:v>20876.055891844197</c:v>
                </c:pt>
                <c:pt idx="11">
                  <c:v>22320.678959559817</c:v>
                </c:pt>
                <c:pt idx="12">
                  <c:v>23865.269943561358</c:v>
                </c:pt>
                <c:pt idx="13">
                  <c:v>25516.746623655803</c:v>
                </c:pt>
                <c:pt idx="14">
                  <c:v>27282.505490012783</c:v>
                </c:pt>
                <c:pt idx="15">
                  <c:v>29170.454869921672</c:v>
                </c:pt>
                <c:pt idx="16">
                  <c:v>31189.050346920252</c:v>
                </c:pt>
                <c:pt idx="17">
                  <c:v>33347.332630927136</c:v>
                </c:pt>
                <c:pt idx="18">
                  <c:v>35654.968048987292</c:v>
                </c:pt>
                <c:pt idx="19">
                  <c:v>38122.291837977216</c:v>
                </c:pt>
                <c:pt idx="20">
                  <c:v>40760.354433165245</c:v>
                </c:pt>
                <c:pt idx="21">
                  <c:v>43580.970959940285</c:v>
                </c:pt>
                <c:pt idx="22">
                  <c:v>46596.774150368161</c:v>
                </c:pt>
                <c:pt idx="23">
                  <c:v>49821.270921573639</c:v>
                </c:pt>
                <c:pt idx="24">
                  <c:v>53268.902869346537</c:v>
                </c:pt>
                <c:pt idx="25">
                  <c:v>56955.110947905319</c:v>
                </c:pt>
                <c:pt idx="26">
                  <c:v>60896.40462550037</c:v>
                </c:pt>
                <c:pt idx="27">
                  <c:v>65110.435825585002</c:v>
                </c:pt>
                <c:pt idx="28">
                  <c:v>69616.077984715492</c:v>
                </c:pt>
                <c:pt idx="29">
                  <c:v>74433.510581257811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Sheet2!$A$3:$A$32</c:f>
              <c:strCache>
                <c:ptCount val="30"/>
                <c:pt idx="0">
                  <c:v>End of Year 1</c:v>
                </c:pt>
                <c:pt idx="1">
                  <c:v>End of Year 2</c:v>
                </c:pt>
                <c:pt idx="2">
                  <c:v>End of Year 3</c:v>
                </c:pt>
                <c:pt idx="3">
                  <c:v>End of Year 4</c:v>
                </c:pt>
                <c:pt idx="4">
                  <c:v>End of Year 5</c:v>
                </c:pt>
                <c:pt idx="5">
                  <c:v>End of Year 6</c:v>
                </c:pt>
                <c:pt idx="6">
                  <c:v>End of Year 7</c:v>
                </c:pt>
                <c:pt idx="7">
                  <c:v>End of Year 8</c:v>
                </c:pt>
                <c:pt idx="8">
                  <c:v>End of Year 9</c:v>
                </c:pt>
                <c:pt idx="9">
                  <c:v>End of Year 10</c:v>
                </c:pt>
                <c:pt idx="10">
                  <c:v>End of Year 11</c:v>
                </c:pt>
                <c:pt idx="11">
                  <c:v>End of Year 12</c:v>
                </c:pt>
                <c:pt idx="12">
                  <c:v>End of Year 13</c:v>
                </c:pt>
                <c:pt idx="13">
                  <c:v>End of Year 14</c:v>
                </c:pt>
                <c:pt idx="14">
                  <c:v>End of Year 15</c:v>
                </c:pt>
                <c:pt idx="15">
                  <c:v>End of Year 16</c:v>
                </c:pt>
                <c:pt idx="16">
                  <c:v>End of Year 17</c:v>
                </c:pt>
                <c:pt idx="17">
                  <c:v>End of Year 18</c:v>
                </c:pt>
                <c:pt idx="18">
                  <c:v>End of Year 19</c:v>
                </c:pt>
                <c:pt idx="19">
                  <c:v>End of Year 20</c:v>
                </c:pt>
                <c:pt idx="20">
                  <c:v>End of Year 21</c:v>
                </c:pt>
                <c:pt idx="21">
                  <c:v>End of Year 22</c:v>
                </c:pt>
                <c:pt idx="22">
                  <c:v>End of Year 23</c:v>
                </c:pt>
                <c:pt idx="23">
                  <c:v>End of Year 24</c:v>
                </c:pt>
                <c:pt idx="24">
                  <c:v>End of Year 25</c:v>
                </c:pt>
                <c:pt idx="25">
                  <c:v>End of Year 26</c:v>
                </c:pt>
                <c:pt idx="26">
                  <c:v>End of Year 27</c:v>
                </c:pt>
                <c:pt idx="27">
                  <c:v>End of Year 28</c:v>
                </c:pt>
                <c:pt idx="28">
                  <c:v>End of Year 29</c:v>
                </c:pt>
                <c:pt idx="29">
                  <c:v>End of Year 30</c:v>
                </c:pt>
              </c:strCache>
            </c:strRef>
          </c:cat>
          <c:val>
            <c:numRef>
              <c:f>Sheet2!$E$3:$E$32</c:f>
              <c:numCache>
                <c:formatCode>_("$"* #,##0_);_("$"* \(#,##0\);_("$"* "-"??_);_(@_)</c:formatCode>
                <c:ptCount val="30"/>
                <c:pt idx="0">
                  <c:v>10638</c:v>
                </c:pt>
                <c:pt idx="1">
                  <c:v>11316.704400000001</c:v>
                </c:pt>
                <c:pt idx="2">
                  <c:v>12038.710140720001</c:v>
                </c:pt>
                <c:pt idx="3">
                  <c:v>12806.779847697937</c:v>
                </c:pt>
                <c:pt idx="4">
                  <c:v>13623.852401981067</c:v>
                </c:pt>
                <c:pt idx="5">
                  <c:v>14493.054185227458</c:v>
                </c:pt>
                <c:pt idx="6">
                  <c:v>15417.711042244971</c:v>
                </c:pt>
                <c:pt idx="7">
                  <c:v>16401.361006740201</c:v>
                </c:pt>
                <c:pt idx="8">
                  <c:v>17447.767838970227</c:v>
                </c:pt>
                <c:pt idx="9">
                  <c:v>18560.935427096527</c:v>
                </c:pt>
                <c:pt idx="10">
                  <c:v>19745.123107345287</c:v>
                </c:pt>
                <c:pt idx="11">
                  <c:v>21004.861961593917</c:v>
                </c:pt>
                <c:pt idx="12">
                  <c:v>22344.972154743613</c:v>
                </c:pt>
                <c:pt idx="13">
                  <c:v>23770.581378216255</c:v>
                </c:pt>
                <c:pt idx="14">
                  <c:v>25287.144470146453</c:v>
                </c:pt>
                <c:pt idx="15">
                  <c:v>26900.464287341802</c:v>
                </c:pt>
                <c:pt idx="16">
                  <c:v>28616.713908874208</c:v>
                </c:pt>
                <c:pt idx="17">
                  <c:v>30442.460256260383</c:v>
                </c:pt>
                <c:pt idx="18">
                  <c:v>32384.689220609798</c:v>
                </c:pt>
                <c:pt idx="19">
                  <c:v>34450.832392884702</c:v>
                </c:pt>
                <c:pt idx="20">
                  <c:v>36648.795499550746</c:v>
                </c:pt>
                <c:pt idx="21">
                  <c:v>38986.988652422086</c:v>
                </c:pt>
                <c:pt idx="22">
                  <c:v>41474.358528446617</c:v>
                </c:pt>
                <c:pt idx="23">
                  <c:v>44120.422602561513</c:v>
                </c:pt>
                <c:pt idx="24">
                  <c:v>46935.30556460494</c:v>
                </c:pt>
                <c:pt idx="25">
                  <c:v>49929.77805962674</c:v>
                </c:pt>
                <c:pt idx="26">
                  <c:v>53115.297899830934</c:v>
                </c:pt>
                <c:pt idx="27">
                  <c:v>56504.053905840148</c:v>
                </c:pt>
                <c:pt idx="28">
                  <c:v>60109.012545032754</c:v>
                </c:pt>
                <c:pt idx="29">
                  <c:v>63943.967545405845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354120"/>
        <c:axId val="323358432"/>
      </c:lineChart>
      <c:catAx>
        <c:axId val="323354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358432"/>
        <c:crosses val="autoZero"/>
        <c:auto val="1"/>
        <c:lblAlgn val="ctr"/>
        <c:lblOffset val="100"/>
        <c:noMultiLvlLbl val="0"/>
      </c:catAx>
      <c:valAx>
        <c:axId val="32335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354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0</xdr:row>
      <xdr:rowOff>0</xdr:rowOff>
    </xdr:from>
    <xdr:to>
      <xdr:col>11</xdr:col>
      <xdr:colOff>19050</xdr:colOff>
      <xdr:row>2</xdr:row>
      <xdr:rowOff>11839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0"/>
          <a:ext cx="1028700" cy="4690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190499</xdr:colOff>
      <xdr:row>1</xdr:row>
      <xdr:rowOff>180975</xdr:rowOff>
    </xdr:from>
    <xdr:to>
      <xdr:col>12</xdr:col>
      <xdr:colOff>603250</xdr:colOff>
      <xdr:row>31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T53"/>
  <sheetViews>
    <sheetView workbookViewId="0">
      <selection sqref="A1:XFD1048576"/>
    </sheetView>
  </sheetViews>
  <sheetFormatPr defaultColWidth="11.5703125" defaultRowHeight="14.25" x14ac:dyDescent="0.2"/>
  <cols>
    <col min="1" max="1" width="2.140625" style="1" customWidth="1"/>
    <col min="2" max="2" width="20.85546875" style="2" customWidth="1"/>
    <col min="3" max="3" width="2.7109375" style="3" customWidth="1"/>
    <col min="4" max="4" width="3.28515625" style="4" customWidth="1"/>
    <col min="5" max="5" width="1" style="5" customWidth="1"/>
    <col min="6" max="6" width="3.42578125" style="5" customWidth="1"/>
    <col min="7" max="7" width="3.140625" style="5" customWidth="1"/>
    <col min="8" max="8" width="2" style="2" customWidth="1"/>
    <col min="9" max="9" width="2.7109375" style="5" customWidth="1"/>
    <col min="10" max="10" width="3.7109375" style="6" customWidth="1"/>
    <col min="11" max="11" width="3.85546875" style="6" customWidth="1"/>
    <col min="12" max="12" width="4" style="2" customWidth="1"/>
    <col min="13" max="13" width="4.140625" style="7" customWidth="1"/>
    <col min="14" max="14" width="20.42578125" style="2" customWidth="1"/>
    <col min="15" max="15" width="2.28515625" style="3" customWidth="1"/>
    <col min="16" max="16" width="3.28515625" style="3" customWidth="1"/>
    <col min="17" max="17" width="1" style="3" customWidth="1"/>
    <col min="18" max="19" width="3.28515625" style="5" customWidth="1"/>
    <col min="20" max="20" width="1.5703125" style="5" customWidth="1"/>
    <col min="21" max="21" width="3.140625" style="5" customWidth="1"/>
    <col min="22" max="22" width="3.7109375" style="5" customWidth="1"/>
    <col min="23" max="23" width="4" style="5" customWidth="1"/>
    <col min="24" max="24" width="4.85546875" style="2" customWidth="1"/>
    <col min="25" max="26" width="2.42578125" style="2" customWidth="1"/>
    <col min="27" max="27" width="2" style="2" customWidth="1"/>
    <col min="28" max="28" width="2.42578125" style="2" customWidth="1"/>
    <col min="29" max="254" width="11.5703125" style="2" customWidth="1"/>
  </cols>
  <sheetData>
    <row r="3" spans="1:39" s="18" customFormat="1" ht="6" customHeight="1" x14ac:dyDescent="0.2">
      <c r="A3" s="8"/>
      <c r="B3" s="9"/>
      <c r="C3" s="10" t="s">
        <v>0</v>
      </c>
      <c r="D3" s="419" t="s">
        <v>1</v>
      </c>
      <c r="E3" s="419"/>
      <c r="F3" s="419"/>
      <c r="G3" s="9"/>
      <c r="H3" s="11"/>
      <c r="I3" s="403" t="s">
        <v>2</v>
      </c>
      <c r="J3" s="403"/>
      <c r="K3" s="404" t="s">
        <v>3</v>
      </c>
      <c r="L3" s="404"/>
      <c r="M3" s="12"/>
      <c r="N3" s="13"/>
      <c r="O3" s="14"/>
      <c r="P3" s="15"/>
      <c r="Q3" s="15"/>
      <c r="R3" s="16"/>
      <c r="S3" s="17"/>
      <c r="T3" s="17"/>
      <c r="U3" s="17"/>
      <c r="V3" s="17"/>
      <c r="W3" s="17"/>
    </row>
    <row r="4" spans="1:39" s="18" customFormat="1" ht="7.7" customHeight="1" x14ac:dyDescent="0.2">
      <c r="A4" s="410" t="s">
        <v>68</v>
      </c>
      <c r="B4" s="411"/>
      <c r="C4" s="412"/>
      <c r="D4" s="419"/>
      <c r="E4" s="419"/>
      <c r="F4" s="419"/>
      <c r="H4" s="11"/>
      <c r="I4" s="403"/>
      <c r="J4" s="403"/>
      <c r="K4" s="404"/>
      <c r="L4" s="404"/>
      <c r="M4" s="19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39" s="18" customFormat="1" ht="15" customHeight="1" x14ac:dyDescent="0.2">
      <c r="A5" s="413"/>
      <c r="B5" s="414"/>
      <c r="C5" s="415"/>
      <c r="D5" s="21" t="s">
        <v>4</v>
      </c>
      <c r="E5" s="22" t="s">
        <v>5</v>
      </c>
      <c r="F5" s="22" t="s">
        <v>6</v>
      </c>
      <c r="G5" s="405" t="s">
        <v>7</v>
      </c>
      <c r="H5" s="405"/>
      <c r="I5" s="406" t="s">
        <v>8</v>
      </c>
      <c r="J5" s="406"/>
      <c r="K5" s="20" t="s">
        <v>4</v>
      </c>
      <c r="L5" s="20" t="s">
        <v>6</v>
      </c>
      <c r="M5" s="23"/>
      <c r="N5" s="24" t="s">
        <v>9</v>
      </c>
      <c r="O5" s="25"/>
      <c r="P5" s="26"/>
      <c r="Q5" s="15"/>
      <c r="R5" s="62"/>
      <c r="S5" s="62"/>
      <c r="T5" s="62"/>
      <c r="U5" s="62"/>
      <c r="V5" s="62"/>
      <c r="W5" s="62"/>
    </row>
    <row r="6" spans="1:39" s="18" customFormat="1" ht="15" x14ac:dyDescent="0.2">
      <c r="A6" s="57"/>
      <c r="B6" s="27" t="s">
        <v>44</v>
      </c>
      <c r="C6" s="27"/>
      <c r="D6" s="30">
        <f>F53</f>
        <v>3</v>
      </c>
      <c r="E6" s="30" t="s">
        <v>5</v>
      </c>
      <c r="F6" s="30">
        <f>G53</f>
        <v>2</v>
      </c>
      <c r="G6" s="420">
        <f>D6/(D6+F6)</f>
        <v>0.6</v>
      </c>
      <c r="H6" s="420"/>
      <c r="I6" s="409" t="s">
        <v>70</v>
      </c>
      <c r="J6" s="409"/>
      <c r="K6" s="31">
        <f>J53</f>
        <v>17</v>
      </c>
      <c r="L6" s="31">
        <f>K53</f>
        <v>15</v>
      </c>
      <c r="M6" s="56">
        <f>K6/(K6+L6)</f>
        <v>0.53125</v>
      </c>
      <c r="N6" s="32" t="s">
        <v>26</v>
      </c>
      <c r="O6" s="27"/>
      <c r="P6" s="27"/>
      <c r="Q6" s="15"/>
      <c r="R6" s="42"/>
      <c r="S6" s="42"/>
      <c r="T6"/>
      <c r="U6"/>
      <c r="V6"/>
      <c r="W6"/>
    </row>
    <row r="7" spans="1:39" s="18" customFormat="1" ht="16.5" x14ac:dyDescent="0.25">
      <c r="A7" s="57"/>
      <c r="B7" s="27" t="s">
        <v>39</v>
      </c>
      <c r="C7" s="28"/>
      <c r="D7" s="29">
        <f>F39</f>
        <v>3</v>
      </c>
      <c r="E7" s="30" t="s">
        <v>5</v>
      </c>
      <c r="F7" s="30">
        <f>G39</f>
        <v>2</v>
      </c>
      <c r="G7" s="420">
        <f>D7/(D7+F7)</f>
        <v>0.6</v>
      </c>
      <c r="H7" s="420"/>
      <c r="I7" s="407" t="s">
        <v>70</v>
      </c>
      <c r="J7" s="408"/>
      <c r="K7" s="31">
        <f>J39</f>
        <v>9</v>
      </c>
      <c r="L7" s="31">
        <f>K39</f>
        <v>9</v>
      </c>
      <c r="M7" s="56">
        <f>K7/(K7+L7)</f>
        <v>0.5</v>
      </c>
      <c r="N7" s="32" t="s">
        <v>26</v>
      </c>
      <c r="O7" s="30"/>
      <c r="P7" s="33"/>
      <c r="Q7" s="15"/>
      <c r="R7" s="61"/>
      <c r="S7" s="61"/>
      <c r="T7" s="61"/>
      <c r="U7" s="61"/>
      <c r="V7" s="61"/>
      <c r="W7" s="61"/>
      <c r="AM7" s="33"/>
    </row>
    <row r="8" spans="1:39" s="18" customFormat="1" ht="15" x14ac:dyDescent="0.2">
      <c r="A8" s="27"/>
      <c r="B8" s="27" t="s">
        <v>29</v>
      </c>
      <c r="C8" s="28"/>
      <c r="D8" s="29">
        <f>F25</f>
        <v>2</v>
      </c>
      <c r="E8" s="30" t="s">
        <v>5</v>
      </c>
      <c r="F8" s="30">
        <f>G25</f>
        <v>3</v>
      </c>
      <c r="G8" s="420">
        <f>D8/(D8+F8)</f>
        <v>0.4</v>
      </c>
      <c r="H8" s="420"/>
      <c r="I8" s="407" t="s">
        <v>69</v>
      </c>
      <c r="J8" s="407"/>
      <c r="K8" s="31">
        <f>J25</f>
        <v>9</v>
      </c>
      <c r="L8" s="31">
        <f>K25</f>
        <v>9</v>
      </c>
      <c r="M8" s="56">
        <f>K8/(K8+L8)</f>
        <v>0.5</v>
      </c>
      <c r="N8" s="32" t="s">
        <v>10</v>
      </c>
      <c r="Q8" s="15"/>
      <c r="R8"/>
      <c r="S8"/>
      <c r="T8"/>
      <c r="U8"/>
      <c r="V8"/>
      <c r="W8"/>
      <c r="X8"/>
      <c r="Y8"/>
      <c r="Z8"/>
      <c r="AA8"/>
      <c r="AB8"/>
      <c r="AC8"/>
    </row>
    <row r="9" spans="1:39" s="18" customFormat="1" ht="15" x14ac:dyDescent="0.2">
      <c r="A9" s="70"/>
      <c r="B9" s="27" t="s">
        <v>33</v>
      </c>
      <c r="C9" s="28"/>
      <c r="D9" s="29">
        <f>R39</f>
        <v>2</v>
      </c>
      <c r="E9" s="30" t="s">
        <v>5</v>
      </c>
      <c r="F9" s="30">
        <f>S39</f>
        <v>3</v>
      </c>
      <c r="G9" s="420">
        <f>D9/(D9+F9)</f>
        <v>0.4</v>
      </c>
      <c r="H9" s="420"/>
      <c r="I9" s="407" t="s">
        <v>69</v>
      </c>
      <c r="J9" s="407"/>
      <c r="K9" s="31">
        <f>V39</f>
        <v>15</v>
      </c>
      <c r="L9" s="31">
        <f>W39</f>
        <v>17</v>
      </c>
      <c r="M9" s="56">
        <f>K9/(K9+L9)</f>
        <v>0.46875</v>
      </c>
      <c r="N9" s="32" t="s">
        <v>42</v>
      </c>
      <c r="O9" s="30"/>
      <c r="P9" s="33"/>
      <c r="Q9" s="15"/>
      <c r="R9"/>
      <c r="S9"/>
      <c r="T9"/>
      <c r="U9"/>
      <c r="V9"/>
      <c r="W9"/>
      <c r="X9"/>
      <c r="Y9"/>
      <c r="Z9"/>
      <c r="AA9"/>
      <c r="AB9"/>
      <c r="AC9"/>
    </row>
    <row r="10" spans="1:39" s="18" customFormat="1" ht="15" x14ac:dyDescent="0.2">
      <c r="A10" s="57"/>
      <c r="B10" s="71" t="s">
        <v>52</v>
      </c>
      <c r="C10" s="72"/>
      <c r="D10" s="73">
        <f>R25</f>
        <v>0</v>
      </c>
      <c r="E10" s="74" t="s">
        <v>5</v>
      </c>
      <c r="F10" s="74">
        <f>S25</f>
        <v>0</v>
      </c>
      <c r="G10" s="422" t="e">
        <f>D10/(D10+F10)</f>
        <v>#DIV/0!</v>
      </c>
      <c r="H10" s="422"/>
      <c r="I10" s="423" t="s">
        <v>71</v>
      </c>
      <c r="J10" s="423"/>
      <c r="K10" s="75">
        <f>V25</f>
        <v>0</v>
      </c>
      <c r="L10" s="75">
        <f>W25</f>
        <v>0</v>
      </c>
      <c r="M10" s="76" t="e">
        <f>K10/(K10+L10)</f>
        <v>#DIV/0!</v>
      </c>
      <c r="N10" s="32" t="s">
        <v>26</v>
      </c>
      <c r="O10" s="74"/>
      <c r="P10" s="77"/>
      <c r="Q10" s="15"/>
      <c r="R10" s="34"/>
      <c r="S10"/>
      <c r="T10" s="35"/>
      <c r="U10" s="35"/>
      <c r="V10" s="35"/>
      <c r="W10" s="35"/>
    </row>
    <row r="11" spans="1:39" s="18" customFormat="1" ht="14.65" customHeight="1" x14ac:dyDescent="0.2">
      <c r="A11" s="435"/>
      <c r="B11" s="435"/>
      <c r="C11" s="435"/>
      <c r="D11" s="36">
        <f>SUM(D6:D10)</f>
        <v>10</v>
      </c>
      <c r="E11" s="37"/>
      <c r="F11" s="36">
        <f>SUM(F6:F10)</f>
        <v>10</v>
      </c>
      <c r="G11" s="38"/>
      <c r="H11" s="39"/>
      <c r="I11" s="37"/>
      <c r="J11" s="40"/>
      <c r="K11" s="36">
        <f>SUM(K6:K10)</f>
        <v>50</v>
      </c>
      <c r="L11" s="36">
        <f>SUM(L6:L10)</f>
        <v>50</v>
      </c>
      <c r="M11" s="38"/>
      <c r="N11" s="38"/>
      <c r="O11" s="38"/>
      <c r="P11" s="41"/>
      <c r="Q11" s="64"/>
      <c r="R11"/>
      <c r="S11"/>
      <c r="T11"/>
      <c r="U11"/>
      <c r="V11"/>
      <c r="W11"/>
    </row>
    <row r="12" spans="1:39" ht="6.95" customHeight="1" x14ac:dyDescent="0.2"/>
    <row r="13" spans="1:39" s="53" customFormat="1" ht="10.35" customHeight="1" x14ac:dyDescent="0.2">
      <c r="A13" s="58"/>
      <c r="B13" s="58"/>
      <c r="C13" s="58"/>
      <c r="F13" s="404" t="s">
        <v>11</v>
      </c>
      <c r="G13" s="404"/>
      <c r="H13" s="404" t="s">
        <v>12</v>
      </c>
      <c r="I13" s="404"/>
      <c r="J13" s="404" t="s">
        <v>13</v>
      </c>
      <c r="K13" s="404"/>
      <c r="R13" s="404" t="s">
        <v>11</v>
      </c>
      <c r="S13" s="404"/>
      <c r="T13" s="404" t="s">
        <v>12</v>
      </c>
      <c r="U13" s="404"/>
      <c r="V13" s="404" t="s">
        <v>13</v>
      </c>
      <c r="W13" s="404"/>
    </row>
    <row r="14" spans="1:39" s="18" customFormat="1" ht="18" x14ac:dyDescent="0.25">
      <c r="A14" s="67" t="s">
        <v>14</v>
      </c>
      <c r="B14" s="418" t="s">
        <v>29</v>
      </c>
      <c r="C14" s="418"/>
      <c r="D14" s="418"/>
      <c r="E14" s="25"/>
      <c r="F14" s="25" t="s">
        <v>4</v>
      </c>
      <c r="G14" s="25" t="s">
        <v>6</v>
      </c>
      <c r="H14" s="43"/>
      <c r="I14" s="44" t="s">
        <v>15</v>
      </c>
      <c r="J14" s="25" t="s">
        <v>4</v>
      </c>
      <c r="K14" s="25" t="s">
        <v>6</v>
      </c>
      <c r="M14" s="67" t="s">
        <v>14</v>
      </c>
      <c r="N14" s="426" t="s">
        <v>52</v>
      </c>
      <c r="O14" s="426"/>
      <c r="P14" s="418"/>
      <c r="Q14" s="63"/>
      <c r="R14" s="25" t="s">
        <v>4</v>
      </c>
      <c r="S14" s="25" t="s">
        <v>6</v>
      </c>
      <c r="T14" s="43"/>
      <c r="U14" s="44" t="s">
        <v>15</v>
      </c>
      <c r="V14" s="25" t="s">
        <v>4</v>
      </c>
      <c r="W14" s="25" t="s">
        <v>6</v>
      </c>
    </row>
    <row r="15" spans="1:39" x14ac:dyDescent="0.2">
      <c r="A15" s="45">
        <v>7</v>
      </c>
      <c r="B15" s="32" t="s">
        <v>16</v>
      </c>
      <c r="C15" s="425">
        <v>263</v>
      </c>
      <c r="D15" s="425"/>
      <c r="E15" s="46"/>
      <c r="F15" s="31">
        <v>0</v>
      </c>
      <c r="G15" s="31">
        <v>0</v>
      </c>
      <c r="H15" s="47"/>
      <c r="I15" s="48">
        <f t="shared" ref="I15:I21" si="0">F15+G15</f>
        <v>0</v>
      </c>
      <c r="J15" s="31">
        <v>0</v>
      </c>
      <c r="K15" s="31">
        <v>0</v>
      </c>
      <c r="M15" s="45">
        <v>7</v>
      </c>
      <c r="N15" s="32" t="s">
        <v>53</v>
      </c>
      <c r="O15" s="424">
        <v>183</v>
      </c>
      <c r="P15" s="424"/>
      <c r="Q15" s="65"/>
      <c r="R15" s="31">
        <v>0</v>
      </c>
      <c r="S15" s="31">
        <v>0</v>
      </c>
      <c r="T15" s="47"/>
      <c r="U15" s="48">
        <f t="shared" ref="U15:U23" si="1">R15+S15</f>
        <v>0</v>
      </c>
      <c r="V15" s="31">
        <v>0</v>
      </c>
      <c r="W15" s="31">
        <v>0</v>
      </c>
    </row>
    <row r="16" spans="1:39" x14ac:dyDescent="0.2">
      <c r="A16" s="45">
        <v>5</v>
      </c>
      <c r="B16" s="32" t="s">
        <v>18</v>
      </c>
      <c r="C16" s="424">
        <v>347</v>
      </c>
      <c r="D16" s="424"/>
      <c r="E16" s="46"/>
      <c r="F16" s="31">
        <v>1</v>
      </c>
      <c r="G16" s="31">
        <v>0</v>
      </c>
      <c r="H16" s="47"/>
      <c r="I16" s="48">
        <f t="shared" si="0"/>
        <v>1</v>
      </c>
      <c r="J16" s="31">
        <v>4</v>
      </c>
      <c r="K16" s="31">
        <v>1</v>
      </c>
      <c r="M16" s="45">
        <v>6</v>
      </c>
      <c r="N16" s="32" t="s">
        <v>17</v>
      </c>
      <c r="O16" s="424">
        <v>143</v>
      </c>
      <c r="P16" s="424"/>
      <c r="Q16" s="65"/>
      <c r="R16" s="31">
        <v>0</v>
      </c>
      <c r="S16" s="31">
        <v>0</v>
      </c>
      <c r="T16" s="47"/>
      <c r="U16" s="48">
        <f t="shared" si="1"/>
        <v>0</v>
      </c>
      <c r="V16" s="31">
        <v>0</v>
      </c>
      <c r="W16" s="31">
        <v>0</v>
      </c>
    </row>
    <row r="17" spans="1:25" x14ac:dyDescent="0.2">
      <c r="A17" s="45">
        <v>5</v>
      </c>
      <c r="B17" s="32" t="s">
        <v>19</v>
      </c>
      <c r="C17" s="424">
        <v>389</v>
      </c>
      <c r="D17" s="424"/>
      <c r="E17" s="46"/>
      <c r="F17" s="31">
        <v>0</v>
      </c>
      <c r="G17" s="31">
        <v>1</v>
      </c>
      <c r="H17" s="47"/>
      <c r="I17" s="48">
        <f>F17+G17</f>
        <v>1</v>
      </c>
      <c r="J17" s="31">
        <v>2</v>
      </c>
      <c r="K17" s="31">
        <v>3</v>
      </c>
      <c r="M17" s="45">
        <v>6</v>
      </c>
      <c r="N17" s="32" t="s">
        <v>55</v>
      </c>
      <c r="O17" s="424">
        <v>181</v>
      </c>
      <c r="P17" s="424"/>
      <c r="Q17" s="65"/>
      <c r="R17" s="31">
        <v>0</v>
      </c>
      <c r="S17" s="31">
        <v>0</v>
      </c>
      <c r="T17" s="47"/>
      <c r="U17" s="48">
        <f t="shared" si="1"/>
        <v>0</v>
      </c>
      <c r="V17" s="31">
        <v>0</v>
      </c>
      <c r="W17" s="31">
        <v>0</v>
      </c>
    </row>
    <row r="18" spans="1:25" x14ac:dyDescent="0.2">
      <c r="A18" s="45">
        <v>5</v>
      </c>
      <c r="B18" s="32" t="s">
        <v>54</v>
      </c>
      <c r="C18" s="424">
        <v>739</v>
      </c>
      <c r="D18" s="424"/>
      <c r="E18" s="46"/>
      <c r="F18" s="31">
        <v>0</v>
      </c>
      <c r="G18" s="31">
        <v>1</v>
      </c>
      <c r="H18" s="47"/>
      <c r="I18" s="48">
        <f>F18+G18</f>
        <v>1</v>
      </c>
      <c r="J18" s="31">
        <v>0</v>
      </c>
      <c r="K18" s="31">
        <v>3</v>
      </c>
      <c r="M18" s="92">
        <v>6</v>
      </c>
      <c r="N18" s="101" t="s">
        <v>73</v>
      </c>
      <c r="O18" s="98" t="s">
        <v>59</v>
      </c>
      <c r="P18" s="99"/>
      <c r="Q18" s="89"/>
      <c r="R18" s="95">
        <v>0</v>
      </c>
      <c r="S18" s="31">
        <v>0</v>
      </c>
      <c r="T18" s="47"/>
      <c r="U18" s="48">
        <f>R18+S18</f>
        <v>0</v>
      </c>
      <c r="V18" s="31">
        <v>0</v>
      </c>
      <c r="W18" s="31">
        <v>0</v>
      </c>
    </row>
    <row r="19" spans="1:25" x14ac:dyDescent="0.2">
      <c r="A19" s="45">
        <v>4</v>
      </c>
      <c r="B19" s="32" t="s">
        <v>30</v>
      </c>
      <c r="C19" s="424">
        <v>415</v>
      </c>
      <c r="D19" s="424"/>
      <c r="E19" s="46"/>
      <c r="F19" s="31">
        <v>0</v>
      </c>
      <c r="G19" s="31">
        <v>0</v>
      </c>
      <c r="H19" s="47"/>
      <c r="I19" s="48">
        <f>F19+G19</f>
        <v>0</v>
      </c>
      <c r="J19" s="31">
        <v>0</v>
      </c>
      <c r="K19" s="31">
        <v>0</v>
      </c>
      <c r="L19" s="2" t="s">
        <v>0</v>
      </c>
      <c r="M19" s="45">
        <v>5</v>
      </c>
      <c r="N19" s="32" t="s">
        <v>56</v>
      </c>
      <c r="O19" s="424">
        <v>549</v>
      </c>
      <c r="P19" s="424"/>
      <c r="Q19" s="65"/>
      <c r="R19" s="31">
        <v>0</v>
      </c>
      <c r="S19" s="31">
        <v>0</v>
      </c>
      <c r="T19" s="47"/>
      <c r="U19" s="48">
        <f>R19+S19</f>
        <v>0</v>
      </c>
      <c r="V19" s="31">
        <v>0</v>
      </c>
      <c r="W19" s="31">
        <v>0</v>
      </c>
    </row>
    <row r="20" spans="1:25" x14ac:dyDescent="0.2">
      <c r="A20" s="45">
        <v>4</v>
      </c>
      <c r="B20" s="32" t="s">
        <v>21</v>
      </c>
      <c r="C20" s="424">
        <v>649</v>
      </c>
      <c r="D20" s="424"/>
      <c r="E20" s="46"/>
      <c r="F20" s="31">
        <v>0</v>
      </c>
      <c r="G20" s="31">
        <v>1</v>
      </c>
      <c r="H20" s="47"/>
      <c r="I20" s="48">
        <f>F20+G20</f>
        <v>1</v>
      </c>
      <c r="J20" s="31">
        <v>1</v>
      </c>
      <c r="K20" s="31">
        <v>2</v>
      </c>
      <c r="M20" s="45">
        <v>4</v>
      </c>
      <c r="N20" s="32" t="s">
        <v>57</v>
      </c>
      <c r="O20" s="78" t="s">
        <v>60</v>
      </c>
      <c r="P20" s="78"/>
      <c r="Q20" s="66"/>
      <c r="R20" s="31">
        <v>0</v>
      </c>
      <c r="S20" s="31">
        <v>0</v>
      </c>
      <c r="T20" s="47"/>
      <c r="U20" s="48">
        <f>R20+S20</f>
        <v>0</v>
      </c>
      <c r="V20" s="31">
        <v>0</v>
      </c>
      <c r="W20" s="31">
        <v>0</v>
      </c>
    </row>
    <row r="21" spans="1:25" x14ac:dyDescent="0.2">
      <c r="A21" s="45">
        <v>3</v>
      </c>
      <c r="B21" s="32" t="s">
        <v>20</v>
      </c>
      <c r="C21" s="425">
        <v>541</v>
      </c>
      <c r="D21" s="425"/>
      <c r="E21" s="46"/>
      <c r="F21" s="31">
        <v>1</v>
      </c>
      <c r="G21" s="31">
        <v>0</v>
      </c>
      <c r="H21" s="47"/>
      <c r="I21" s="48">
        <f t="shared" si="0"/>
        <v>1</v>
      </c>
      <c r="J21" s="31">
        <v>2</v>
      </c>
      <c r="K21" s="31">
        <v>0</v>
      </c>
      <c r="M21" s="45">
        <v>3</v>
      </c>
      <c r="N21" s="32" t="s">
        <v>24</v>
      </c>
      <c r="O21" s="79" t="s">
        <v>61</v>
      </c>
      <c r="P21" s="102"/>
      <c r="Q21" s="65"/>
      <c r="R21" s="31">
        <v>0</v>
      </c>
      <c r="S21" s="31">
        <v>0</v>
      </c>
      <c r="T21" s="47"/>
      <c r="U21" s="48">
        <f>R21+S21</f>
        <v>0</v>
      </c>
      <c r="V21" s="31">
        <v>0</v>
      </c>
      <c r="W21" s="31">
        <v>0</v>
      </c>
    </row>
    <row r="22" spans="1:25" x14ac:dyDescent="0.2">
      <c r="A22" s="45"/>
      <c r="B22" s="32"/>
      <c r="C22" s="424"/>
      <c r="D22" s="424"/>
      <c r="E22" s="46"/>
      <c r="F22" s="31"/>
      <c r="G22" s="31"/>
      <c r="H22" s="47"/>
      <c r="I22" s="48"/>
      <c r="J22" s="31"/>
      <c r="K22" s="31"/>
      <c r="M22" s="45">
        <v>2</v>
      </c>
      <c r="N22" s="32" t="s">
        <v>58</v>
      </c>
      <c r="O22" s="80" t="s">
        <v>62</v>
      </c>
      <c r="P22" s="103"/>
      <c r="Q22" s="65"/>
      <c r="R22" s="31">
        <v>0</v>
      </c>
      <c r="S22" s="31">
        <v>0</v>
      </c>
      <c r="T22" s="47"/>
      <c r="U22" s="48">
        <f>R22+S22</f>
        <v>0</v>
      </c>
      <c r="V22" s="31">
        <v>0</v>
      </c>
      <c r="W22" s="31">
        <v>0</v>
      </c>
    </row>
    <row r="23" spans="1:25" x14ac:dyDescent="0.2">
      <c r="A23" s="45"/>
      <c r="B23" s="32"/>
      <c r="C23" s="425"/>
      <c r="D23" s="425"/>
      <c r="E23" s="46"/>
      <c r="F23" s="31"/>
      <c r="G23" s="31"/>
      <c r="H23" s="47"/>
      <c r="I23" s="48"/>
      <c r="J23" s="31"/>
      <c r="K23" s="31"/>
      <c r="M23" s="45"/>
      <c r="N23" s="32"/>
      <c r="O23" s="416"/>
      <c r="P23" s="417"/>
      <c r="Q23" s="65"/>
      <c r="R23" s="31">
        <v>0</v>
      </c>
      <c r="S23" s="31">
        <v>0</v>
      </c>
      <c r="T23" s="47"/>
      <c r="U23" s="48">
        <f t="shared" si="1"/>
        <v>0</v>
      </c>
      <c r="V23" s="31">
        <v>0</v>
      </c>
      <c r="W23" s="31">
        <v>0</v>
      </c>
    </row>
    <row r="24" spans="1:25" x14ac:dyDescent="0.2">
      <c r="A24" s="45"/>
      <c r="B24" s="32" t="s">
        <v>22</v>
      </c>
      <c r="C24" s="424"/>
      <c r="D24" s="424"/>
      <c r="E24" s="46"/>
      <c r="F24" s="31">
        <v>0</v>
      </c>
      <c r="G24" s="31">
        <v>0</v>
      </c>
      <c r="H24" s="47"/>
      <c r="I24" s="31"/>
      <c r="J24" s="31">
        <v>0</v>
      </c>
      <c r="K24" s="31">
        <v>0</v>
      </c>
      <c r="M24" s="45"/>
      <c r="N24" s="32" t="s">
        <v>22</v>
      </c>
      <c r="O24" s="416"/>
      <c r="P24" s="417"/>
      <c r="Q24" s="65"/>
      <c r="R24" s="31">
        <v>0</v>
      </c>
      <c r="S24" s="31">
        <v>0</v>
      </c>
      <c r="T24" s="31"/>
      <c r="U24" s="31"/>
      <c r="V24" s="31">
        <v>0</v>
      </c>
      <c r="W24" s="31">
        <v>0</v>
      </c>
    </row>
    <row r="25" spans="1:25" x14ac:dyDescent="0.2">
      <c r="C25" s="97"/>
      <c r="D25" s="97"/>
      <c r="F25" s="49">
        <f>SUM(F15:F24)</f>
        <v>2</v>
      </c>
      <c r="G25" s="49">
        <f>SUM(G15:G24)</f>
        <v>3</v>
      </c>
      <c r="H25" s="49"/>
      <c r="I25" s="49"/>
      <c r="J25" s="49">
        <f>SUM(J15:J24)</f>
        <v>9</v>
      </c>
      <c r="K25" s="49">
        <f>SUM(K15:K24)</f>
        <v>9</v>
      </c>
      <c r="R25" s="49">
        <f>SUM(R15:R24)</f>
        <v>0</v>
      </c>
      <c r="S25" s="49">
        <f>SUM(S15:S24)</f>
        <v>0</v>
      </c>
      <c r="T25" s="49"/>
      <c r="U25" s="49"/>
      <c r="V25" s="49">
        <f>SUM(V15:V24)</f>
        <v>0</v>
      </c>
      <c r="W25" s="49">
        <f>SUM(W15:W24)</f>
        <v>0</v>
      </c>
    </row>
    <row r="26" spans="1:25" ht="7.35" customHeight="1" x14ac:dyDescent="0.2">
      <c r="R26"/>
      <c r="S26"/>
      <c r="T26"/>
      <c r="U26"/>
      <c r="V26"/>
      <c r="W26"/>
    </row>
    <row r="27" spans="1:25" s="53" customFormat="1" ht="11.25" x14ac:dyDescent="0.2">
      <c r="A27" s="52"/>
      <c r="C27" s="54"/>
      <c r="D27" s="55"/>
      <c r="E27" s="52"/>
      <c r="F27" s="404" t="s">
        <v>11</v>
      </c>
      <c r="G27" s="404"/>
      <c r="H27" s="404" t="s">
        <v>12</v>
      </c>
      <c r="I27" s="404"/>
      <c r="J27" s="404" t="s">
        <v>13</v>
      </c>
      <c r="K27" s="404"/>
      <c r="O27" s="54"/>
      <c r="P27" s="54"/>
      <c r="Q27" s="54"/>
      <c r="R27" s="404" t="s">
        <v>11</v>
      </c>
      <c r="S27" s="404"/>
      <c r="T27" s="404" t="s">
        <v>12</v>
      </c>
      <c r="U27" s="404"/>
      <c r="V27" s="404" t="s">
        <v>13</v>
      </c>
      <c r="W27" s="404"/>
    </row>
    <row r="28" spans="1:25" ht="18" x14ac:dyDescent="0.25">
      <c r="A28" s="67" t="s">
        <v>14</v>
      </c>
      <c r="B28" s="418" t="s">
        <v>39</v>
      </c>
      <c r="C28" s="418"/>
      <c r="D28" s="418"/>
      <c r="E28" s="25"/>
      <c r="F28" s="25" t="s">
        <v>4</v>
      </c>
      <c r="G28" s="25" t="s">
        <v>6</v>
      </c>
      <c r="H28" s="43"/>
      <c r="I28" s="44" t="s">
        <v>15</v>
      </c>
      <c r="J28" s="25" t="s">
        <v>4</v>
      </c>
      <c r="K28" s="25" t="s">
        <v>6</v>
      </c>
      <c r="L28" s="18"/>
      <c r="M28" s="67" t="s">
        <v>14</v>
      </c>
      <c r="N28" s="418" t="s">
        <v>33</v>
      </c>
      <c r="O28" s="418"/>
      <c r="P28" s="418"/>
      <c r="Q28" s="63"/>
      <c r="R28" s="25" t="s">
        <v>4</v>
      </c>
      <c r="S28" s="25" t="s">
        <v>6</v>
      </c>
      <c r="T28" s="43"/>
      <c r="U28" s="44" t="s">
        <v>15</v>
      </c>
      <c r="V28" s="25" t="s">
        <v>4</v>
      </c>
      <c r="W28" s="25" t="s">
        <v>6</v>
      </c>
      <c r="X28"/>
      <c r="Y28"/>
    </row>
    <row r="29" spans="1:25" x14ac:dyDescent="0.2">
      <c r="A29" s="45">
        <v>5</v>
      </c>
      <c r="B29" s="32" t="s">
        <v>46</v>
      </c>
      <c r="C29" s="428">
        <v>807</v>
      </c>
      <c r="D29" s="429"/>
      <c r="E29" s="46"/>
      <c r="F29" s="31">
        <v>0</v>
      </c>
      <c r="G29" s="31">
        <v>0</v>
      </c>
      <c r="H29" s="47"/>
      <c r="I29" s="48">
        <f t="shared" ref="I29:I37" si="2">F29+G29</f>
        <v>0</v>
      </c>
      <c r="J29" s="31">
        <v>0</v>
      </c>
      <c r="K29" s="31">
        <v>0</v>
      </c>
      <c r="M29" s="45">
        <v>7</v>
      </c>
      <c r="N29" s="32" t="s">
        <v>34</v>
      </c>
      <c r="O29" s="427">
        <v>293</v>
      </c>
      <c r="P29" s="427"/>
      <c r="Q29" s="65"/>
      <c r="R29" s="31">
        <v>1</v>
      </c>
      <c r="S29" s="31">
        <v>0</v>
      </c>
      <c r="T29" s="47"/>
      <c r="U29" s="48">
        <f t="shared" ref="U29:U36" si="3">R29+S29</f>
        <v>1</v>
      </c>
      <c r="V29" s="31">
        <v>5</v>
      </c>
      <c r="W29" s="31">
        <v>1</v>
      </c>
    </row>
    <row r="30" spans="1:25" x14ac:dyDescent="0.2">
      <c r="A30" s="45">
        <v>4</v>
      </c>
      <c r="B30" s="32" t="s">
        <v>28</v>
      </c>
      <c r="C30" s="428">
        <v>763</v>
      </c>
      <c r="D30" s="429"/>
      <c r="E30" s="46"/>
      <c r="F30" s="31">
        <v>0</v>
      </c>
      <c r="G30" s="31">
        <v>0</v>
      </c>
      <c r="H30" s="47"/>
      <c r="I30" s="48">
        <f t="shared" si="2"/>
        <v>0</v>
      </c>
      <c r="J30" s="31">
        <v>0</v>
      </c>
      <c r="K30" s="31">
        <v>0</v>
      </c>
      <c r="M30" s="45">
        <v>6</v>
      </c>
      <c r="N30" s="32" t="s">
        <v>32</v>
      </c>
      <c r="O30" s="416">
        <v>359</v>
      </c>
      <c r="P30" s="417"/>
      <c r="Q30" s="65"/>
      <c r="R30" s="31">
        <v>0</v>
      </c>
      <c r="S30" s="31">
        <v>1</v>
      </c>
      <c r="T30" s="47"/>
      <c r="U30" s="48">
        <f t="shared" si="3"/>
        <v>1</v>
      </c>
      <c r="V30" s="31">
        <v>4</v>
      </c>
      <c r="W30" s="31">
        <v>5</v>
      </c>
    </row>
    <row r="31" spans="1:25" x14ac:dyDescent="0.2">
      <c r="A31" s="45">
        <v>4</v>
      </c>
      <c r="B31" s="32" t="s">
        <v>31</v>
      </c>
      <c r="C31" s="428">
        <v>697</v>
      </c>
      <c r="D31" s="429"/>
      <c r="E31" s="46"/>
      <c r="F31" s="31">
        <v>0</v>
      </c>
      <c r="G31" s="31">
        <v>1</v>
      </c>
      <c r="H31" s="47"/>
      <c r="I31" s="48">
        <f t="shared" si="2"/>
        <v>1</v>
      </c>
      <c r="J31" s="31">
        <v>1</v>
      </c>
      <c r="K31" s="31">
        <v>4</v>
      </c>
      <c r="M31" s="45">
        <v>6</v>
      </c>
      <c r="N31" s="32" t="s">
        <v>35</v>
      </c>
      <c r="O31" s="416">
        <v>173</v>
      </c>
      <c r="P31" s="417"/>
      <c r="Q31" s="65"/>
      <c r="R31" s="31">
        <v>0</v>
      </c>
      <c r="S31" s="31">
        <v>0</v>
      </c>
      <c r="T31" s="47"/>
      <c r="U31" s="48">
        <f t="shared" si="3"/>
        <v>0</v>
      </c>
      <c r="V31" s="31">
        <v>0</v>
      </c>
      <c r="W31" s="31">
        <v>0</v>
      </c>
    </row>
    <row r="32" spans="1:25" x14ac:dyDescent="0.2">
      <c r="A32" s="45">
        <v>4</v>
      </c>
      <c r="B32" s="32" t="s">
        <v>43</v>
      </c>
      <c r="C32" s="428">
        <v>827</v>
      </c>
      <c r="D32" s="429"/>
      <c r="E32" s="46"/>
      <c r="F32" s="31">
        <v>1</v>
      </c>
      <c r="G32" s="31">
        <v>0</v>
      </c>
      <c r="H32" s="47"/>
      <c r="I32" s="48">
        <f t="shared" si="2"/>
        <v>1</v>
      </c>
      <c r="J32" s="31">
        <v>3</v>
      </c>
      <c r="K32" s="31">
        <v>2</v>
      </c>
      <c r="M32" s="45">
        <v>4</v>
      </c>
      <c r="N32" s="32" t="s">
        <v>23</v>
      </c>
      <c r="O32" s="430">
        <v>559</v>
      </c>
      <c r="P32" s="431"/>
      <c r="Q32" s="65"/>
      <c r="R32" s="31">
        <v>0</v>
      </c>
      <c r="S32" s="31">
        <v>1</v>
      </c>
      <c r="T32" s="47"/>
      <c r="U32" s="48">
        <f t="shared" si="3"/>
        <v>1</v>
      </c>
      <c r="V32" s="31">
        <v>1</v>
      </c>
      <c r="W32" s="31">
        <v>5</v>
      </c>
    </row>
    <row r="33" spans="1:23" x14ac:dyDescent="0.2">
      <c r="A33" s="45">
        <v>4</v>
      </c>
      <c r="B33" s="32" t="s">
        <v>27</v>
      </c>
      <c r="C33" s="428">
        <v>761</v>
      </c>
      <c r="D33" s="429"/>
      <c r="E33" s="46"/>
      <c r="F33" s="31">
        <v>0</v>
      </c>
      <c r="G33" s="31">
        <v>1</v>
      </c>
      <c r="H33" s="47"/>
      <c r="I33" s="48">
        <f t="shared" si="2"/>
        <v>1</v>
      </c>
      <c r="J33" s="31">
        <v>0</v>
      </c>
      <c r="K33" s="31">
        <v>2</v>
      </c>
      <c r="M33" s="45">
        <v>4</v>
      </c>
      <c r="N33" s="32" t="s">
        <v>36</v>
      </c>
      <c r="O33" s="416">
        <v>633</v>
      </c>
      <c r="P33" s="417"/>
      <c r="Q33" s="65"/>
      <c r="R33" s="31">
        <v>0</v>
      </c>
      <c r="S33" s="31">
        <v>1</v>
      </c>
      <c r="T33" s="47"/>
      <c r="U33" s="48">
        <f t="shared" si="3"/>
        <v>1</v>
      </c>
      <c r="V33" s="31">
        <v>2</v>
      </c>
      <c r="W33" s="31">
        <v>4</v>
      </c>
    </row>
    <row r="34" spans="1:23" x14ac:dyDescent="0.2">
      <c r="A34" s="92">
        <v>4</v>
      </c>
      <c r="B34" s="101" t="s">
        <v>74</v>
      </c>
      <c r="C34" s="98" t="s">
        <v>63</v>
      </c>
      <c r="D34" s="99"/>
      <c r="E34" s="96"/>
      <c r="F34" s="95">
        <v>1</v>
      </c>
      <c r="G34" s="95">
        <v>0</v>
      </c>
      <c r="H34" s="47"/>
      <c r="I34" s="48">
        <f t="shared" si="2"/>
        <v>1</v>
      </c>
      <c r="J34" s="31">
        <v>3</v>
      </c>
      <c r="K34" s="31">
        <v>0</v>
      </c>
      <c r="M34" s="45">
        <v>4</v>
      </c>
      <c r="N34" s="32" t="s">
        <v>41</v>
      </c>
      <c r="O34" s="416">
        <v>631</v>
      </c>
      <c r="P34" s="417"/>
      <c r="Q34" s="66"/>
      <c r="R34" s="31">
        <v>1</v>
      </c>
      <c r="S34" s="31">
        <v>0</v>
      </c>
      <c r="T34" s="47"/>
      <c r="U34" s="48">
        <f t="shared" si="3"/>
        <v>1</v>
      </c>
      <c r="V34" s="31">
        <v>3</v>
      </c>
      <c r="W34" s="31">
        <v>2</v>
      </c>
    </row>
    <row r="35" spans="1:23" x14ac:dyDescent="0.2">
      <c r="A35" s="45">
        <v>4</v>
      </c>
      <c r="B35" s="32" t="s">
        <v>75</v>
      </c>
      <c r="C35" s="432">
        <v>637</v>
      </c>
      <c r="D35" s="424"/>
      <c r="E35" s="46"/>
      <c r="F35" s="31">
        <v>0</v>
      </c>
      <c r="G35" s="31">
        <v>0</v>
      </c>
      <c r="H35" s="47"/>
      <c r="I35" s="48">
        <f t="shared" si="2"/>
        <v>0</v>
      </c>
      <c r="J35" s="31">
        <v>0</v>
      </c>
      <c r="K35" s="31">
        <v>0</v>
      </c>
      <c r="M35" s="45">
        <v>3</v>
      </c>
      <c r="N35" s="32" t="s">
        <v>37</v>
      </c>
      <c r="O35" s="416">
        <v>629</v>
      </c>
      <c r="P35" s="417"/>
      <c r="Q35" s="65"/>
      <c r="R35" s="31">
        <v>0</v>
      </c>
      <c r="S35" s="31">
        <v>0</v>
      </c>
      <c r="T35" s="47"/>
      <c r="U35" s="48">
        <f t="shared" si="3"/>
        <v>0</v>
      </c>
      <c r="V35" s="31">
        <v>0</v>
      </c>
      <c r="W35" s="31">
        <v>0</v>
      </c>
    </row>
    <row r="36" spans="1:23" x14ac:dyDescent="0.2">
      <c r="A36" s="45">
        <v>3</v>
      </c>
      <c r="B36" s="32" t="s">
        <v>25</v>
      </c>
      <c r="C36" s="428">
        <v>745</v>
      </c>
      <c r="D36" s="429"/>
      <c r="E36" s="46"/>
      <c r="F36" s="31">
        <v>1</v>
      </c>
      <c r="G36" s="31">
        <v>0</v>
      </c>
      <c r="H36" s="47"/>
      <c r="I36" s="48">
        <f t="shared" si="2"/>
        <v>1</v>
      </c>
      <c r="J36" s="31">
        <v>2</v>
      </c>
      <c r="K36" s="31">
        <v>1</v>
      </c>
      <c r="M36" s="45">
        <v>3</v>
      </c>
      <c r="N36" s="32" t="s">
        <v>38</v>
      </c>
      <c r="O36" s="416">
        <v>163</v>
      </c>
      <c r="P36" s="417"/>
      <c r="Q36" s="65"/>
      <c r="R36" s="31">
        <v>0</v>
      </c>
      <c r="S36" s="31">
        <v>0</v>
      </c>
      <c r="T36" s="47"/>
      <c r="U36" s="48">
        <f t="shared" si="3"/>
        <v>0</v>
      </c>
      <c r="V36" s="31">
        <v>0</v>
      </c>
      <c r="W36" s="31">
        <v>0</v>
      </c>
    </row>
    <row r="37" spans="1:23" x14ac:dyDescent="0.2">
      <c r="A37" s="45">
        <v>3</v>
      </c>
      <c r="B37" s="32" t="s">
        <v>40</v>
      </c>
      <c r="C37" s="80" t="s">
        <v>64</v>
      </c>
      <c r="D37" s="100"/>
      <c r="E37" s="46"/>
      <c r="F37" s="31">
        <v>0</v>
      </c>
      <c r="G37" s="31">
        <v>0</v>
      </c>
      <c r="H37" s="47"/>
      <c r="I37" s="48">
        <f t="shared" si="2"/>
        <v>0</v>
      </c>
      <c r="J37" s="31">
        <v>0</v>
      </c>
      <c r="K37" s="31">
        <v>0</v>
      </c>
      <c r="M37" s="45"/>
      <c r="N37" s="32"/>
      <c r="O37" s="416"/>
      <c r="P37" s="417"/>
      <c r="Q37" s="65"/>
      <c r="R37" s="31"/>
      <c r="S37" s="31"/>
      <c r="T37" s="47"/>
      <c r="U37" s="48"/>
      <c r="V37" s="31"/>
      <c r="W37" s="31"/>
    </row>
    <row r="38" spans="1:23" x14ac:dyDescent="0.2">
      <c r="A38" s="45"/>
      <c r="B38" s="32" t="s">
        <v>22</v>
      </c>
      <c r="C38" s="427"/>
      <c r="D38" s="427"/>
      <c r="E38" s="46"/>
      <c r="F38" s="31">
        <v>0</v>
      </c>
      <c r="G38" s="31">
        <v>0</v>
      </c>
      <c r="H38" s="47"/>
      <c r="I38" s="31"/>
      <c r="J38" s="31">
        <v>0</v>
      </c>
      <c r="K38" s="31">
        <v>0</v>
      </c>
      <c r="M38" s="45"/>
      <c r="N38" s="32" t="s">
        <v>22</v>
      </c>
      <c r="O38" s="427"/>
      <c r="P38" s="427"/>
      <c r="Q38" s="65"/>
      <c r="R38" s="31">
        <v>0</v>
      </c>
      <c r="S38" s="31">
        <v>0</v>
      </c>
      <c r="T38" s="31"/>
      <c r="U38" s="31"/>
      <c r="V38" s="31">
        <v>0</v>
      </c>
      <c r="W38" s="31">
        <v>0</v>
      </c>
    </row>
    <row r="39" spans="1:23" x14ac:dyDescent="0.2">
      <c r="F39" s="49">
        <f>SUM(F29:F38)</f>
        <v>3</v>
      </c>
      <c r="G39" s="49">
        <f>SUM(G29:G38)</f>
        <v>2</v>
      </c>
      <c r="H39" s="49"/>
      <c r="I39" s="49"/>
      <c r="J39" s="49">
        <f>SUM(J29:J38)</f>
        <v>9</v>
      </c>
      <c r="K39" s="49">
        <f>SUM(K29:K38)</f>
        <v>9</v>
      </c>
      <c r="M39" s="8"/>
      <c r="N39" s="50"/>
      <c r="O39" s="51"/>
      <c r="P39" s="51"/>
      <c r="Q39" s="51"/>
      <c r="R39" s="49">
        <f>SUM(R29:R38)</f>
        <v>2</v>
      </c>
      <c r="S39" s="49">
        <f>SUM(S29:S38)</f>
        <v>3</v>
      </c>
      <c r="T39" s="49"/>
      <c r="U39" s="49"/>
      <c r="V39" s="49">
        <f>SUM(V29:V38)</f>
        <v>15</v>
      </c>
      <c r="W39" s="49">
        <f>SUM(W29:W38)</f>
        <v>17</v>
      </c>
    </row>
    <row r="40" spans="1:23" ht="7.35" customHeight="1" x14ac:dyDescent="0.2"/>
    <row r="41" spans="1:23" ht="9.9499999999999993" customHeight="1" x14ac:dyDescent="0.2">
      <c r="A41" s="52"/>
      <c r="B41" s="53"/>
      <c r="C41" s="54"/>
      <c r="D41" s="55"/>
      <c r="E41" s="52"/>
      <c r="F41" s="404" t="s">
        <v>11</v>
      </c>
      <c r="G41" s="404"/>
      <c r="H41" s="404" t="s">
        <v>12</v>
      </c>
      <c r="I41" s="404"/>
      <c r="J41" s="404" t="s">
        <v>13</v>
      </c>
      <c r="K41" s="404"/>
      <c r="M41" s="421" t="s">
        <v>65</v>
      </c>
      <c r="N41" s="421"/>
      <c r="O41" s="421"/>
      <c r="P41" s="421"/>
      <c r="S41" s="60"/>
      <c r="T41" s="60"/>
    </row>
    <row r="42" spans="1:23" ht="18" x14ac:dyDescent="0.25">
      <c r="A42" s="67" t="s">
        <v>14</v>
      </c>
      <c r="B42" s="418" t="s">
        <v>44</v>
      </c>
      <c r="C42" s="418"/>
      <c r="D42" s="418"/>
      <c r="E42" s="25"/>
      <c r="F42" s="25" t="s">
        <v>4</v>
      </c>
      <c r="G42" s="25" t="s">
        <v>6</v>
      </c>
      <c r="H42" s="43"/>
      <c r="I42" s="44" t="s">
        <v>15</v>
      </c>
      <c r="J42" s="25" t="s">
        <v>4</v>
      </c>
      <c r="K42" s="25" t="s">
        <v>6</v>
      </c>
      <c r="M42" s="421"/>
      <c r="N42" s="421"/>
      <c r="O42" s="421"/>
      <c r="P42" s="421"/>
      <c r="Q42" s="60"/>
      <c r="R42" s="60"/>
      <c r="S42" s="60"/>
      <c r="T42" s="60"/>
    </row>
    <row r="43" spans="1:23" ht="14.1" customHeight="1" x14ac:dyDescent="0.2">
      <c r="A43" s="45">
        <v>7</v>
      </c>
      <c r="B43" s="32" t="s">
        <v>50</v>
      </c>
      <c r="C43" s="416">
        <v>335</v>
      </c>
      <c r="D43" s="417"/>
      <c r="E43" s="46"/>
      <c r="F43" s="31">
        <v>0</v>
      </c>
      <c r="G43" s="31">
        <v>0</v>
      </c>
      <c r="H43" s="47"/>
      <c r="I43" s="48">
        <f t="shared" ref="I43:I48" si="4">F43+G43</f>
        <v>0</v>
      </c>
      <c r="J43" s="31">
        <v>0</v>
      </c>
      <c r="K43" s="31">
        <v>0</v>
      </c>
      <c r="O43" s="60"/>
      <c r="P43" s="60"/>
      <c r="Q43" s="60"/>
      <c r="R43" s="60"/>
    </row>
    <row r="44" spans="1:23" ht="14.1" customHeight="1" x14ac:dyDescent="0.2">
      <c r="A44" s="45">
        <v>6</v>
      </c>
      <c r="B44" s="32" t="s">
        <v>51</v>
      </c>
      <c r="C44" s="416">
        <v>715</v>
      </c>
      <c r="D44" s="417"/>
      <c r="E44" s="46"/>
      <c r="F44" s="31">
        <v>1</v>
      </c>
      <c r="G44" s="31">
        <v>0</v>
      </c>
      <c r="H44" s="47"/>
      <c r="I44" s="48">
        <f t="shared" si="4"/>
        <v>1</v>
      </c>
      <c r="J44" s="31">
        <v>5</v>
      </c>
      <c r="K44" s="31">
        <v>4</v>
      </c>
      <c r="M44" s="85" t="s">
        <v>66</v>
      </c>
      <c r="N44" s="87"/>
      <c r="O44" s="59"/>
      <c r="P44" s="59"/>
      <c r="Q44" s="59"/>
      <c r="R44" s="59"/>
    </row>
    <row r="45" spans="1:23" ht="14.1" customHeight="1" x14ac:dyDescent="0.2">
      <c r="A45" s="45">
        <v>6</v>
      </c>
      <c r="B45" s="32" t="s">
        <v>45</v>
      </c>
      <c r="C45" s="416">
        <v>217</v>
      </c>
      <c r="D45" s="417"/>
      <c r="E45" s="46"/>
      <c r="F45" s="31">
        <v>1</v>
      </c>
      <c r="G45" s="31">
        <v>0</v>
      </c>
      <c r="H45" s="47"/>
      <c r="I45" s="48">
        <f t="shared" si="4"/>
        <v>1</v>
      </c>
      <c r="J45" s="31">
        <v>5</v>
      </c>
      <c r="K45" s="31">
        <v>1</v>
      </c>
      <c r="M45" s="83" t="s">
        <v>67</v>
      </c>
      <c r="N45" s="87"/>
      <c r="O45" s="59"/>
      <c r="P45" s="59"/>
      <c r="Q45" s="59"/>
      <c r="R45" s="59"/>
    </row>
    <row r="46" spans="1:23" ht="14.1" customHeight="1" x14ac:dyDescent="0.2">
      <c r="A46" s="45">
        <v>5</v>
      </c>
      <c r="B46" s="32" t="s">
        <v>47</v>
      </c>
      <c r="C46" s="416">
        <v>647</v>
      </c>
      <c r="D46" s="417"/>
      <c r="E46" s="46"/>
      <c r="F46" s="31">
        <v>1</v>
      </c>
      <c r="G46" s="31">
        <v>0</v>
      </c>
      <c r="H46" s="47"/>
      <c r="I46" s="48">
        <f t="shared" si="4"/>
        <v>1</v>
      </c>
      <c r="J46" s="31">
        <v>4</v>
      </c>
      <c r="K46" s="31">
        <v>2</v>
      </c>
      <c r="M46" s="59"/>
      <c r="N46" s="69"/>
    </row>
    <row r="47" spans="1:23" ht="14.1" customHeight="1" x14ac:dyDescent="0.2">
      <c r="A47" s="45">
        <v>4</v>
      </c>
      <c r="B47" s="32" t="s">
        <v>48</v>
      </c>
      <c r="C47" s="416">
        <v>493</v>
      </c>
      <c r="D47" s="417"/>
      <c r="E47" s="46"/>
      <c r="F47" s="31">
        <v>0</v>
      </c>
      <c r="G47" s="31">
        <v>1</v>
      </c>
      <c r="H47" s="47"/>
      <c r="I47" s="48">
        <f t="shared" si="4"/>
        <v>1</v>
      </c>
      <c r="J47" s="31">
        <v>2</v>
      </c>
      <c r="K47" s="31">
        <v>3</v>
      </c>
      <c r="M47" s="81" t="s">
        <v>72</v>
      </c>
      <c r="N47" s="69"/>
    </row>
    <row r="48" spans="1:23" ht="14.1" customHeight="1" x14ac:dyDescent="0.2">
      <c r="A48" s="45">
        <v>4</v>
      </c>
      <c r="B48" s="32" t="s">
        <v>49</v>
      </c>
      <c r="C48" s="416">
        <v>287</v>
      </c>
      <c r="D48" s="417"/>
      <c r="E48" s="46"/>
      <c r="F48" s="31">
        <v>0</v>
      </c>
      <c r="G48" s="31">
        <v>1</v>
      </c>
      <c r="H48" s="47"/>
      <c r="I48" s="48">
        <f t="shared" si="4"/>
        <v>1</v>
      </c>
      <c r="J48" s="31">
        <v>1</v>
      </c>
      <c r="K48" s="31">
        <v>5</v>
      </c>
      <c r="N48" s="68"/>
      <c r="O48" s="59"/>
      <c r="P48" s="59"/>
      <c r="Q48" s="59"/>
      <c r="R48" s="59"/>
    </row>
    <row r="49" spans="1:21" ht="14.1" customHeight="1" x14ac:dyDescent="0.2">
      <c r="A49" s="45"/>
      <c r="B49" s="32"/>
      <c r="C49" s="416"/>
      <c r="D49" s="417"/>
      <c r="E49" s="46"/>
      <c r="F49" s="31">
        <v>0</v>
      </c>
      <c r="G49" s="31">
        <v>0</v>
      </c>
      <c r="H49" s="47"/>
      <c r="I49" s="48">
        <f>F49+G49</f>
        <v>0</v>
      </c>
      <c r="J49" s="31">
        <v>0</v>
      </c>
      <c r="K49" s="31">
        <v>0</v>
      </c>
      <c r="M49" s="85" t="s">
        <v>66</v>
      </c>
      <c r="N49" s="82"/>
      <c r="O49" s="86"/>
      <c r="P49" s="86"/>
      <c r="Q49" s="86"/>
      <c r="R49" s="86"/>
      <c r="S49" s="49"/>
      <c r="T49" s="49"/>
      <c r="U49" s="49">
        <v>1</v>
      </c>
    </row>
    <row r="50" spans="1:21" ht="14.1" customHeight="1" x14ac:dyDescent="0.2">
      <c r="A50" s="92"/>
      <c r="B50" s="88"/>
      <c r="C50" s="89"/>
      <c r="D50" s="94"/>
      <c r="E50" s="90"/>
      <c r="F50" s="90"/>
      <c r="G50" s="90"/>
      <c r="H50" s="88"/>
      <c r="I50" s="90"/>
      <c r="J50" s="91"/>
      <c r="K50" s="91"/>
      <c r="M50" s="83" t="s">
        <v>67</v>
      </c>
      <c r="N50" s="84"/>
      <c r="O50" s="86"/>
      <c r="P50" s="86"/>
      <c r="Q50" s="86"/>
      <c r="R50" s="86"/>
      <c r="S50" s="49"/>
      <c r="T50" s="49"/>
      <c r="U50" s="49">
        <v>1</v>
      </c>
    </row>
    <row r="51" spans="1:21" ht="14.1" customHeight="1" x14ac:dyDescent="0.2">
      <c r="A51" s="93"/>
      <c r="B51" s="32"/>
      <c r="C51" s="433"/>
      <c r="D51" s="434"/>
      <c r="E51" s="46"/>
      <c r="F51" s="31"/>
      <c r="G51" s="31"/>
      <c r="H51" s="47"/>
      <c r="I51" s="48"/>
      <c r="J51" s="31"/>
      <c r="K51" s="31"/>
      <c r="N51" s="68"/>
    </row>
    <row r="52" spans="1:21" x14ac:dyDescent="0.2">
      <c r="A52" s="93"/>
      <c r="B52" s="32" t="s">
        <v>22</v>
      </c>
      <c r="C52" s="427"/>
      <c r="D52" s="434"/>
      <c r="E52" s="46"/>
      <c r="F52" s="31">
        <v>0</v>
      </c>
      <c r="G52" s="31">
        <v>0</v>
      </c>
      <c r="H52" s="47"/>
      <c r="I52" s="31"/>
      <c r="J52" s="31">
        <v>0</v>
      </c>
      <c r="K52" s="31">
        <v>0</v>
      </c>
      <c r="N52" s="69"/>
    </row>
    <row r="53" spans="1:21" x14ac:dyDescent="0.2">
      <c r="F53" s="49">
        <f>SUM(F43:F52)</f>
        <v>3</v>
      </c>
      <c r="G53" s="49">
        <f>SUM(G43:G52)</f>
        <v>2</v>
      </c>
      <c r="H53" s="49"/>
      <c r="I53" s="49"/>
      <c r="J53" s="49">
        <f>SUM(J43:J52)</f>
        <v>17</v>
      </c>
      <c r="K53" s="49">
        <f>SUM(K43:K52)</f>
        <v>15</v>
      </c>
    </row>
  </sheetData>
  <sheetProtection selectLockedCells="1" selectUnlockedCells="1"/>
  <mergeCells count="81">
    <mergeCell ref="J41:K41"/>
    <mergeCell ref="C49:D49"/>
    <mergeCell ref="C51:D51"/>
    <mergeCell ref="C52:D52"/>
    <mergeCell ref="A11:C11"/>
    <mergeCell ref="C31:D31"/>
    <mergeCell ref="F41:G41"/>
    <mergeCell ref="H41:I41"/>
    <mergeCell ref="C36:D36"/>
    <mergeCell ref="C38:D38"/>
    <mergeCell ref="C33:D33"/>
    <mergeCell ref="C17:D17"/>
    <mergeCell ref="T27:U27"/>
    <mergeCell ref="H27:I27"/>
    <mergeCell ref="J27:K27"/>
    <mergeCell ref="C29:D29"/>
    <mergeCell ref="O29:P29"/>
    <mergeCell ref="F27:G27"/>
    <mergeCell ref="B28:D28"/>
    <mergeCell ref="N28:P28"/>
    <mergeCell ref="R27:S27"/>
    <mergeCell ref="O24:P24"/>
    <mergeCell ref="O37:P37"/>
    <mergeCell ref="O38:P38"/>
    <mergeCell ref="C32:D32"/>
    <mergeCell ref="C30:D30"/>
    <mergeCell ref="O30:P30"/>
    <mergeCell ref="O32:P32"/>
    <mergeCell ref="O31:P31"/>
    <mergeCell ref="O33:P33"/>
    <mergeCell ref="C35:D35"/>
    <mergeCell ref="O34:P34"/>
    <mergeCell ref="O35:P35"/>
    <mergeCell ref="O36:P36"/>
    <mergeCell ref="C24:D24"/>
    <mergeCell ref="N14:P14"/>
    <mergeCell ref="C15:D15"/>
    <mergeCell ref="O15:P15"/>
    <mergeCell ref="C16:D16"/>
    <mergeCell ref="O16:P16"/>
    <mergeCell ref="O17:P17"/>
    <mergeCell ref="C21:D21"/>
    <mergeCell ref="C23:D23"/>
    <mergeCell ref="C18:D18"/>
    <mergeCell ref="C20:D20"/>
    <mergeCell ref="O19:P19"/>
    <mergeCell ref="C19:D19"/>
    <mergeCell ref="C22:D22"/>
    <mergeCell ref="O23:P23"/>
    <mergeCell ref="G9:H9"/>
    <mergeCell ref="I9:J9"/>
    <mergeCell ref="G6:H6"/>
    <mergeCell ref="M41:P42"/>
    <mergeCell ref="V13:W13"/>
    <mergeCell ref="G10:H10"/>
    <mergeCell ref="I10:J10"/>
    <mergeCell ref="G8:H8"/>
    <mergeCell ref="G7:H7"/>
    <mergeCell ref="R13:S13"/>
    <mergeCell ref="F13:G13"/>
    <mergeCell ref="H13:I13"/>
    <mergeCell ref="J13:K13"/>
    <mergeCell ref="T13:U13"/>
    <mergeCell ref="I8:J8"/>
    <mergeCell ref="V27:W27"/>
    <mergeCell ref="A4:C5"/>
    <mergeCell ref="C48:D48"/>
    <mergeCell ref="B42:D42"/>
    <mergeCell ref="C43:D43"/>
    <mergeCell ref="C44:D44"/>
    <mergeCell ref="C45:D45"/>
    <mergeCell ref="C46:D46"/>
    <mergeCell ref="C47:D47"/>
    <mergeCell ref="D3:F4"/>
    <mergeCell ref="B14:D14"/>
    <mergeCell ref="I3:J4"/>
    <mergeCell ref="K3:L4"/>
    <mergeCell ref="G5:H5"/>
    <mergeCell ref="I5:J5"/>
    <mergeCell ref="I7:J7"/>
    <mergeCell ref="I6:J6"/>
  </mergeCells>
  <pageMargins left="0.25" right="0.25" top="0.93333333333333302" bottom="0.25" header="0.5" footer="0.51180555555555596"/>
  <pageSetup orientation="portrait" useFirstPageNumber="1" horizontalDpi="300" verticalDpi="300" r:id="rId1"/>
  <headerFooter alignWithMargins="0">
    <oddHeader>&amp;C&amp;"Times New Roman,Regular"&amp;20PACS Summer/Fall '13 - Tuesday Night Play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3"/>
  <sheetViews>
    <sheetView tabSelected="1" topLeftCell="A178" zoomScaleNormal="100" workbookViewId="0">
      <selection activeCell="N195" sqref="N195"/>
    </sheetView>
  </sheetViews>
  <sheetFormatPr defaultColWidth="11.5703125" defaultRowHeight="14.25" x14ac:dyDescent="0.2"/>
  <cols>
    <col min="1" max="1" width="2.140625" customWidth="1"/>
    <col min="2" max="2" width="3.28515625" style="1" customWidth="1"/>
    <col min="3" max="3" width="16.140625" style="2" customWidth="1"/>
    <col min="4" max="4" width="4.85546875" style="4" customWidth="1"/>
    <col min="5" max="5" width="1" style="5" customWidth="1"/>
    <col min="6" max="6" width="5.7109375" style="5" customWidth="1"/>
    <col min="7" max="7" width="3.42578125" style="5" customWidth="1"/>
    <col min="8" max="8" width="1.42578125" style="2" customWidth="1"/>
    <col min="9" max="9" width="3.28515625" style="52" customWidth="1"/>
    <col min="10" max="10" width="4.42578125" style="6" customWidth="1"/>
    <col min="11" max="11" width="3.85546875" style="6" customWidth="1"/>
    <col min="12" max="12" width="3.5703125" style="2" customWidth="1"/>
    <col min="13" max="13" width="4.140625" style="7" customWidth="1"/>
    <col min="14" max="14" width="18.42578125" style="2" customWidth="1"/>
    <col min="15" max="15" width="3.28515625" style="3" customWidth="1"/>
    <col min="16" max="16" width="1" style="3" customWidth="1"/>
    <col min="17" max="18" width="3.28515625" style="5" customWidth="1"/>
    <col min="19" max="19" width="1.42578125" style="5" customWidth="1"/>
    <col min="20" max="20" width="3.42578125" style="52" customWidth="1"/>
    <col min="21" max="21" width="3.7109375" style="5" customWidth="1"/>
    <col min="22" max="22" width="4" style="5" customWidth="1"/>
  </cols>
  <sheetData>
    <row r="1" spans="1:22" ht="18" x14ac:dyDescent="0.25">
      <c r="B1" s="352" t="s">
        <v>247</v>
      </c>
      <c r="C1" s="349"/>
      <c r="D1" s="350"/>
      <c r="E1" s="351"/>
      <c r="L1" s="106" t="s">
        <v>264</v>
      </c>
      <c r="O1" s="297"/>
      <c r="P1" s="297"/>
      <c r="Q1" s="298"/>
      <c r="R1" s="298"/>
      <c r="S1" s="298"/>
      <c r="T1" s="299"/>
      <c r="U1" s="298"/>
      <c r="V1" s="298"/>
    </row>
    <row r="2" spans="1:22" ht="18" x14ac:dyDescent="0.25">
      <c r="B2" s="190" t="s">
        <v>263</v>
      </c>
      <c r="C2" s="229"/>
      <c r="D2" s="225"/>
      <c r="E2" s="226"/>
      <c r="F2" s="106"/>
      <c r="M2" s="53"/>
      <c r="O2" s="3" t="s">
        <v>248</v>
      </c>
      <c r="V2" s="108"/>
    </row>
    <row r="3" spans="1:22" s="18" customFormat="1" ht="15" customHeight="1" x14ac:dyDescent="0.25">
      <c r="B3" s="104"/>
      <c r="C3" s="104"/>
      <c r="D3" s="124" t="s">
        <v>78</v>
      </c>
      <c r="E3" s="125" t="s">
        <v>5</v>
      </c>
      <c r="F3" s="125" t="s">
        <v>79</v>
      </c>
      <c r="G3" s="447" t="s">
        <v>7</v>
      </c>
      <c r="H3" s="447"/>
      <c r="I3" s="448" t="s">
        <v>144</v>
      </c>
      <c r="J3" s="448"/>
      <c r="K3" s="126" t="s">
        <v>4</v>
      </c>
      <c r="L3" s="126" t="s">
        <v>6</v>
      </c>
      <c r="M3" s="305"/>
      <c r="N3" s="127" t="s">
        <v>9</v>
      </c>
      <c r="O3" s="247" t="s">
        <v>117</v>
      </c>
      <c r="P3" s="128"/>
      <c r="Q3" s="129"/>
      <c r="R3" s="129"/>
      <c r="S3" s="129"/>
      <c r="T3" s="130"/>
      <c r="U3" s="129"/>
      <c r="V3" s="129"/>
    </row>
    <row r="4" spans="1:22" s="18" customFormat="1" ht="15" x14ac:dyDescent="0.2">
      <c r="B4" s="177" t="s">
        <v>154</v>
      </c>
      <c r="C4" s="177"/>
      <c r="D4" s="378">
        <f>F50</f>
        <v>0</v>
      </c>
      <c r="E4" s="379" t="s">
        <v>5</v>
      </c>
      <c r="F4" s="379">
        <f>G50</f>
        <v>0</v>
      </c>
      <c r="G4" s="450" t="e">
        <f>D4/(D4+F4)</f>
        <v>#DIV/0!</v>
      </c>
      <c r="H4" s="450"/>
      <c r="I4" s="453"/>
      <c r="J4" s="453"/>
      <c r="K4" s="215">
        <f>J50</f>
        <v>0</v>
      </c>
      <c r="L4" s="215">
        <f>K50</f>
        <v>0</v>
      </c>
      <c r="M4" s="386">
        <f>D49</f>
        <v>0</v>
      </c>
      <c r="N4" s="177" t="s">
        <v>83</v>
      </c>
      <c r="O4" s="402" t="s">
        <v>265</v>
      </c>
      <c r="P4" s="380"/>
      <c r="Q4" s="380"/>
      <c r="R4" s="380"/>
      <c r="S4" s="380"/>
      <c r="T4" s="380"/>
      <c r="U4" s="380"/>
      <c r="V4" s="380"/>
    </row>
    <row r="5" spans="1:22" s="18" customFormat="1" ht="15.75" x14ac:dyDescent="0.25">
      <c r="B5" s="177" t="s">
        <v>135</v>
      </c>
      <c r="C5" s="177"/>
      <c r="D5" s="376">
        <f>F100</f>
        <v>0</v>
      </c>
      <c r="E5" s="381" t="s">
        <v>5</v>
      </c>
      <c r="F5" s="377">
        <f>G100</f>
        <v>0</v>
      </c>
      <c r="G5" s="452" t="e">
        <f t="shared" ref="G5" si="0">D5/(D5+F5)</f>
        <v>#DIV/0!</v>
      </c>
      <c r="H5" s="452"/>
      <c r="I5" s="455"/>
      <c r="J5" s="455"/>
      <c r="K5" s="215">
        <f>J100</f>
        <v>0</v>
      </c>
      <c r="L5" s="215">
        <f>K100</f>
        <v>0</v>
      </c>
      <c r="M5" s="386">
        <f>D100</f>
        <v>4.3125</v>
      </c>
      <c r="N5" s="178" t="s">
        <v>83</v>
      </c>
      <c r="O5" s="439" t="s">
        <v>266</v>
      </c>
      <c r="P5" s="439"/>
      <c r="Q5" s="439"/>
      <c r="R5" s="439"/>
      <c r="S5" s="439"/>
      <c r="T5" s="439"/>
      <c r="U5" s="439"/>
      <c r="V5" s="439"/>
    </row>
    <row r="6" spans="1:22" s="18" customFormat="1" ht="15.75" x14ac:dyDescent="0.25">
      <c r="A6" s="207"/>
      <c r="B6" s="382" t="s">
        <v>257</v>
      </c>
      <c r="C6" s="177"/>
      <c r="D6" s="376">
        <f>F67</f>
        <v>0</v>
      </c>
      <c r="E6" s="381" t="s">
        <v>5</v>
      </c>
      <c r="F6" s="377">
        <f>G67</f>
        <v>0</v>
      </c>
      <c r="G6" s="450" t="e">
        <f>D6/(D6+F6)</f>
        <v>#DIV/0!</v>
      </c>
      <c r="H6" s="450"/>
      <c r="I6" s="455"/>
      <c r="J6" s="455"/>
      <c r="K6" s="215">
        <f>J67</f>
        <v>0</v>
      </c>
      <c r="L6" s="215">
        <f>K67</f>
        <v>0</v>
      </c>
      <c r="M6" s="386">
        <f>D67</f>
        <v>4.75</v>
      </c>
      <c r="N6" s="178" t="s">
        <v>234</v>
      </c>
      <c r="O6" s="439" t="s">
        <v>267</v>
      </c>
      <c r="P6" s="439"/>
      <c r="Q6" s="439"/>
      <c r="R6" s="439"/>
      <c r="S6" s="439"/>
      <c r="T6" s="439"/>
      <c r="U6" s="439"/>
      <c r="V6" s="439"/>
    </row>
    <row r="7" spans="1:22" s="18" customFormat="1" ht="15" x14ac:dyDescent="0.2">
      <c r="A7" s="207"/>
      <c r="B7" s="159" t="s">
        <v>240</v>
      </c>
      <c r="C7" s="159"/>
      <c r="D7" s="378">
        <f>Q49</f>
        <v>0</v>
      </c>
      <c r="E7" s="381" t="s">
        <v>5</v>
      </c>
      <c r="F7" s="377">
        <f>R49</f>
        <v>0</v>
      </c>
      <c r="G7" s="450" t="e">
        <f>D7/(D7+F7)</f>
        <v>#DIV/0!</v>
      </c>
      <c r="H7" s="450"/>
      <c r="I7" s="449"/>
      <c r="J7" s="449"/>
      <c r="K7" s="215">
        <f>U49</f>
        <v>0</v>
      </c>
      <c r="L7" s="215">
        <f>V49</f>
        <v>0</v>
      </c>
      <c r="M7" s="386">
        <f>O49</f>
        <v>4.8125</v>
      </c>
      <c r="N7" s="178" t="s">
        <v>241</v>
      </c>
      <c r="O7" s="446" t="s">
        <v>268</v>
      </c>
      <c r="P7" s="446"/>
      <c r="Q7" s="446"/>
      <c r="R7" s="446"/>
      <c r="S7" s="446"/>
      <c r="T7" s="446"/>
      <c r="U7" s="446"/>
      <c r="V7" s="446"/>
    </row>
    <row r="8" spans="1:22" s="18" customFormat="1" ht="15" x14ac:dyDescent="0.2">
      <c r="A8" s="207"/>
      <c r="B8" s="382" t="s">
        <v>94</v>
      </c>
      <c r="C8" s="177"/>
      <c r="D8" s="376">
        <f>Q84</f>
        <v>0</v>
      </c>
      <c r="E8" s="379" t="s">
        <v>5</v>
      </c>
      <c r="F8" s="377">
        <f>R84</f>
        <v>0</v>
      </c>
      <c r="G8" s="450" t="e">
        <f t="shared" ref="G8" si="1">D8/(D8+F8)</f>
        <v>#DIV/0!</v>
      </c>
      <c r="H8" s="450"/>
      <c r="I8" s="449"/>
      <c r="J8" s="449"/>
      <c r="K8" s="215">
        <f>U84</f>
        <v>0</v>
      </c>
      <c r="L8" s="215">
        <f>V84</f>
        <v>0</v>
      </c>
      <c r="M8" s="386">
        <f>O84</f>
        <v>4.9285714285714288</v>
      </c>
      <c r="N8" s="178" t="s">
        <v>83</v>
      </c>
      <c r="O8" s="446" t="s">
        <v>269</v>
      </c>
      <c r="P8" s="446"/>
      <c r="Q8" s="446"/>
      <c r="R8" s="446"/>
      <c r="S8" s="446"/>
      <c r="T8" s="446"/>
      <c r="U8" s="446"/>
      <c r="V8" s="446"/>
    </row>
    <row r="9" spans="1:22" s="18" customFormat="1" ht="15.75" x14ac:dyDescent="0.25">
      <c r="A9" s="207"/>
      <c r="B9" s="177" t="s">
        <v>132</v>
      </c>
      <c r="C9" s="177"/>
      <c r="D9" s="376">
        <f>Q67</f>
        <v>0</v>
      </c>
      <c r="E9" s="381" t="s">
        <v>5</v>
      </c>
      <c r="F9" s="377">
        <f>R67</f>
        <v>0</v>
      </c>
      <c r="G9" s="452" t="e">
        <f t="shared" ref="G9" si="2">D9/(D9+F9)</f>
        <v>#DIV/0!</v>
      </c>
      <c r="H9" s="452"/>
      <c r="I9" s="453"/>
      <c r="J9" s="453"/>
      <c r="K9" s="215">
        <f>U67</f>
        <v>0</v>
      </c>
      <c r="L9" s="215">
        <f>V67</f>
        <v>0</v>
      </c>
      <c r="M9" s="386">
        <f>O67</f>
        <v>5</v>
      </c>
      <c r="N9" s="178" t="s">
        <v>127</v>
      </c>
      <c r="O9" s="441" t="s">
        <v>271</v>
      </c>
      <c r="P9" s="441"/>
      <c r="Q9" s="441"/>
      <c r="R9" s="441"/>
      <c r="S9" s="441"/>
      <c r="T9" s="441"/>
      <c r="U9" s="441"/>
      <c r="V9" s="441"/>
    </row>
    <row r="10" spans="1:22" s="18" customFormat="1" ht="15.75" x14ac:dyDescent="0.25">
      <c r="A10" s="207"/>
      <c r="B10" s="177" t="s">
        <v>160</v>
      </c>
      <c r="C10" s="177"/>
      <c r="D10" s="376">
        <f>Q33</f>
        <v>0</v>
      </c>
      <c r="E10" s="381" t="s">
        <v>5</v>
      </c>
      <c r="F10" s="377">
        <f>R33</f>
        <v>0</v>
      </c>
      <c r="G10" s="450" t="e">
        <f>D10/(D10+F10)</f>
        <v>#DIV/0!</v>
      </c>
      <c r="H10" s="450"/>
      <c r="I10" s="454"/>
      <c r="J10" s="454"/>
      <c r="K10" s="215">
        <f>U33</f>
        <v>0</v>
      </c>
      <c r="L10" s="215">
        <f>V33</f>
        <v>0</v>
      </c>
      <c r="M10" s="386">
        <f>O33</f>
        <v>4.9375</v>
      </c>
      <c r="N10" s="383" t="s">
        <v>249</v>
      </c>
      <c r="O10" s="439" t="s">
        <v>272</v>
      </c>
      <c r="P10" s="439"/>
      <c r="Q10" s="439"/>
      <c r="R10" s="439"/>
      <c r="S10" s="439"/>
      <c r="T10" s="439"/>
      <c r="U10" s="439"/>
      <c r="V10" s="439"/>
    </row>
    <row r="11" spans="1:22" s="18" customFormat="1" ht="15" x14ac:dyDescent="0.2">
      <c r="A11" s="207"/>
      <c r="B11" s="178" t="s">
        <v>162</v>
      </c>
      <c r="C11" s="178"/>
      <c r="D11" s="384">
        <f>F84</f>
        <v>0</v>
      </c>
      <c r="E11" s="381" t="s">
        <v>5</v>
      </c>
      <c r="F11" s="385">
        <f>G84</f>
        <v>0</v>
      </c>
      <c r="G11" s="452" t="e">
        <f>D11/(D11+F11)</f>
        <v>#DIV/0!</v>
      </c>
      <c r="H11" s="452"/>
      <c r="I11" s="449"/>
      <c r="J11" s="449"/>
      <c r="K11" s="216">
        <f>J84</f>
        <v>0</v>
      </c>
      <c r="L11" s="216">
        <f>K84</f>
        <v>0</v>
      </c>
      <c r="M11" s="386">
        <f>D84</f>
        <v>4.8888888888888893</v>
      </c>
      <c r="N11" s="383" t="s">
        <v>124</v>
      </c>
      <c r="O11" s="446" t="s">
        <v>273</v>
      </c>
      <c r="P11" s="446"/>
      <c r="Q11" s="446"/>
      <c r="R11" s="446"/>
      <c r="S11" s="446"/>
      <c r="T11" s="446"/>
      <c r="U11" s="446"/>
      <c r="V11" s="446"/>
    </row>
    <row r="12" spans="1:22" s="18" customFormat="1" ht="15.75" x14ac:dyDescent="0.25">
      <c r="A12" s="207"/>
      <c r="B12" s="177" t="s">
        <v>100</v>
      </c>
      <c r="C12" s="177"/>
      <c r="D12" s="377">
        <f>F33</f>
        <v>0</v>
      </c>
      <c r="E12" s="377" t="s">
        <v>5</v>
      </c>
      <c r="F12" s="377">
        <f>G33</f>
        <v>0</v>
      </c>
      <c r="G12" s="450" t="e">
        <f t="shared" ref="G12" si="3">D12/(D12+F12)</f>
        <v>#DIV/0!</v>
      </c>
      <c r="H12" s="450"/>
      <c r="I12" s="451"/>
      <c r="J12" s="451"/>
      <c r="K12" s="215">
        <f>J33</f>
        <v>0</v>
      </c>
      <c r="L12" s="215">
        <f>K33</f>
        <v>0</v>
      </c>
      <c r="M12" s="386">
        <f>D33</f>
        <v>5</v>
      </c>
      <c r="N12" s="178" t="s">
        <v>83</v>
      </c>
      <c r="O12" s="439" t="s">
        <v>270</v>
      </c>
      <c r="P12" s="439"/>
      <c r="Q12" s="439"/>
      <c r="R12" s="439"/>
      <c r="S12" s="439"/>
      <c r="T12" s="439"/>
      <c r="U12" s="439"/>
      <c r="V12" s="439"/>
    </row>
    <row r="13" spans="1:22" s="18" customFormat="1" ht="10.5" customHeight="1" x14ac:dyDescent="0.2">
      <c r="B13" s="456"/>
      <c r="C13" s="456"/>
      <c r="D13" s="119">
        <f>SUM(D4:D12)</f>
        <v>0</v>
      </c>
      <c r="E13" s="120"/>
      <c r="F13" s="119">
        <f>SUM(F4:F12)</f>
        <v>0</v>
      </c>
      <c r="G13" s="107"/>
      <c r="H13" s="121"/>
      <c r="I13" s="122"/>
      <c r="J13" s="17"/>
      <c r="K13" s="119">
        <f>SUM(K4:K12)</f>
        <v>0</v>
      </c>
      <c r="L13" s="119">
        <f>SUM(L4:L12)</f>
        <v>0</v>
      </c>
      <c r="M13" s="306"/>
      <c r="N13" s="138"/>
      <c r="O13" s="357"/>
      <c r="P13" s="358"/>
      <c r="Q13" s="359"/>
      <c r="R13" s="208"/>
      <c r="S13"/>
      <c r="T13" s="53"/>
      <c r="U13"/>
      <c r="V13"/>
    </row>
    <row r="14" spans="1:22" s="18" customFormat="1" ht="11.25" customHeight="1" x14ac:dyDescent="0.2">
      <c r="A14" s="346" t="s">
        <v>223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</row>
    <row r="15" spans="1:22" s="18" customFormat="1" ht="12" customHeight="1" x14ac:dyDescent="0.25">
      <c r="A15" s="346" t="s">
        <v>220</v>
      </c>
      <c r="B15" s="248"/>
      <c r="C15" s="248"/>
      <c r="D15" s="248"/>
      <c r="E15" s="248"/>
      <c r="F15" s="249"/>
      <c r="G15" s="249"/>
      <c r="H15" s="249"/>
      <c r="I15" s="249"/>
      <c r="J15" s="249"/>
      <c r="K15" s="249"/>
      <c r="L15" s="249"/>
      <c r="M15" s="250"/>
      <c r="N15" s="251"/>
      <c r="O15" s="252"/>
      <c r="P15" s="253"/>
      <c r="Q15" s="253"/>
      <c r="R15" s="254"/>
      <c r="S15" s="254"/>
      <c r="T15" s="254"/>
      <c r="U15" s="254"/>
      <c r="V15" s="254"/>
    </row>
    <row r="16" spans="1:22" s="18" customFormat="1" ht="10.5" customHeight="1" x14ac:dyDescent="0.25">
      <c r="A16" s="345" t="s">
        <v>123</v>
      </c>
      <c r="B16" s="248"/>
      <c r="C16" s="248"/>
      <c r="D16" s="248"/>
      <c r="E16" s="248"/>
      <c r="F16" s="249"/>
      <c r="G16" s="249"/>
      <c r="H16" s="249"/>
      <c r="I16" s="249"/>
      <c r="J16" s="249"/>
      <c r="K16" s="249"/>
      <c r="L16" s="249"/>
      <c r="M16" s="250"/>
      <c r="N16" s="251"/>
      <c r="O16" s="252"/>
      <c r="P16" s="253"/>
      <c r="Q16" s="253"/>
      <c r="R16" s="254"/>
      <c r="S16" s="254"/>
      <c r="T16" s="254"/>
      <c r="U16" s="254"/>
      <c r="V16" s="254"/>
    </row>
    <row r="17" spans="1:22" s="18" customFormat="1" ht="12" customHeight="1" x14ac:dyDescent="0.25">
      <c r="A17" s="345" t="s">
        <v>225</v>
      </c>
      <c r="B17" s="248"/>
      <c r="C17" s="248"/>
      <c r="D17" s="248"/>
      <c r="E17" s="248"/>
      <c r="F17" s="249"/>
      <c r="G17" s="249"/>
      <c r="H17" s="249"/>
      <c r="I17" s="249"/>
      <c r="J17" s="249"/>
      <c r="K17" s="249"/>
      <c r="L17" s="249"/>
      <c r="M17" s="250"/>
      <c r="N17" s="251"/>
      <c r="O17" s="252"/>
      <c r="P17" s="253"/>
      <c r="Q17" s="253"/>
      <c r="R17" s="254"/>
      <c r="S17" s="254"/>
      <c r="T17" s="254"/>
      <c r="U17" s="254"/>
      <c r="V17" s="254"/>
    </row>
    <row r="18" spans="1:22" ht="11.25" customHeight="1" x14ac:dyDescent="0.2">
      <c r="A18" s="347" t="s">
        <v>224</v>
      </c>
      <c r="B18" s="348"/>
      <c r="C18" s="349"/>
      <c r="D18" s="350"/>
      <c r="E18" s="351"/>
      <c r="F18" s="351"/>
      <c r="G18" s="351"/>
      <c r="H18" s="349"/>
      <c r="I18" s="353"/>
      <c r="J18" s="354"/>
      <c r="K18" s="354"/>
      <c r="L18" s="349"/>
      <c r="M18" s="355"/>
      <c r="N18" s="349"/>
      <c r="O18" s="356"/>
      <c r="P18" s="356"/>
      <c r="Q18" s="351"/>
      <c r="R18" s="351"/>
      <c r="S18" s="351"/>
      <c r="T18" s="353"/>
      <c r="U18" s="351"/>
      <c r="V18" s="351"/>
    </row>
    <row r="19" spans="1:22" s="53" customFormat="1" ht="10.35" customHeight="1" x14ac:dyDescent="0.2">
      <c r="A19" s="200"/>
      <c r="B19" s="200"/>
      <c r="C19" s="200"/>
      <c r="D19" s="200"/>
      <c r="E19" s="200"/>
      <c r="F19" s="440" t="s">
        <v>209</v>
      </c>
      <c r="G19" s="440"/>
      <c r="H19" s="444" t="s">
        <v>208</v>
      </c>
      <c r="I19" s="444"/>
      <c r="J19" s="440" t="s">
        <v>11</v>
      </c>
      <c r="K19" s="440"/>
      <c r="L19" s="200"/>
      <c r="M19" s="228"/>
      <c r="N19" s="200"/>
      <c r="O19" s="200"/>
      <c r="P19" s="200"/>
      <c r="Q19" s="440" t="s">
        <v>77</v>
      </c>
      <c r="R19" s="440"/>
      <c r="S19" s="444" t="s">
        <v>208</v>
      </c>
      <c r="T19" s="444"/>
      <c r="U19" s="440" t="s">
        <v>11</v>
      </c>
      <c r="V19" s="440"/>
    </row>
    <row r="20" spans="1:22" s="18" customFormat="1" ht="18" x14ac:dyDescent="0.25">
      <c r="A20" s="207"/>
      <c r="B20" s="201" t="s">
        <v>14</v>
      </c>
      <c r="C20" s="443" t="s">
        <v>100</v>
      </c>
      <c r="D20" s="443"/>
      <c r="E20" s="217"/>
      <c r="F20" s="157" t="s">
        <v>80</v>
      </c>
      <c r="G20" s="157" t="s">
        <v>81</v>
      </c>
      <c r="H20" s="445"/>
      <c r="I20" s="445"/>
      <c r="J20" s="157" t="s">
        <v>4</v>
      </c>
      <c r="K20" s="157" t="s">
        <v>6</v>
      </c>
      <c r="L20" s="207"/>
      <c r="M20" s="201" t="s">
        <v>14</v>
      </c>
      <c r="N20" s="443" t="s">
        <v>160</v>
      </c>
      <c r="O20" s="443"/>
      <c r="P20" s="368"/>
      <c r="Q20" s="157" t="s">
        <v>80</v>
      </c>
      <c r="R20" s="157" t="s">
        <v>81</v>
      </c>
      <c r="S20" s="445"/>
      <c r="T20" s="445"/>
      <c r="U20" s="157" t="s">
        <v>4</v>
      </c>
      <c r="V20" s="157" t="s">
        <v>6</v>
      </c>
    </row>
    <row r="21" spans="1:22" x14ac:dyDescent="0.2">
      <c r="A21" s="208"/>
      <c r="B21" s="364">
        <v>7</v>
      </c>
      <c r="C21" s="177" t="s">
        <v>82</v>
      </c>
      <c r="D21" s="160"/>
      <c r="E21" s="161"/>
      <c r="F21" s="162">
        <v>0</v>
      </c>
      <c r="G21" s="162">
        <v>0</v>
      </c>
      <c r="H21" s="436" t="e">
        <f t="shared" ref="H21:H26" si="4">F21/(J21+K21)</f>
        <v>#DIV/0!</v>
      </c>
      <c r="I21" s="436"/>
      <c r="J21" s="334">
        <v>0</v>
      </c>
      <c r="K21" s="191">
        <v>0</v>
      </c>
      <c r="L21" s="133"/>
      <c r="M21" s="365">
        <v>7</v>
      </c>
      <c r="N21" s="164" t="s">
        <v>155</v>
      </c>
      <c r="O21" s="255"/>
      <c r="P21" s="165"/>
      <c r="Q21" s="166">
        <v>0</v>
      </c>
      <c r="R21" s="166">
        <v>0</v>
      </c>
      <c r="S21" s="436" t="e">
        <f t="shared" ref="S21:S22" si="5">Q21/(U21+V21)</f>
        <v>#DIV/0!</v>
      </c>
      <c r="T21" s="436"/>
      <c r="U21" s="335">
        <v>0</v>
      </c>
      <c r="V21" s="192">
        <v>0</v>
      </c>
    </row>
    <row r="22" spans="1:22" x14ac:dyDescent="0.2">
      <c r="A22" s="208"/>
      <c r="B22" s="366">
        <v>7</v>
      </c>
      <c r="C22" s="177" t="s">
        <v>104</v>
      </c>
      <c r="D22" s="210"/>
      <c r="E22" s="211"/>
      <c r="F22" s="162">
        <v>0</v>
      </c>
      <c r="G22" s="162">
        <v>0</v>
      </c>
      <c r="H22" s="437" t="e">
        <f t="shared" si="4"/>
        <v>#DIV/0!</v>
      </c>
      <c r="I22" s="437"/>
      <c r="J22" s="192">
        <v>0</v>
      </c>
      <c r="K22" s="191">
        <v>0</v>
      </c>
      <c r="L22" s="133"/>
      <c r="M22" s="365">
        <v>6</v>
      </c>
      <c r="N22" s="177" t="s">
        <v>167</v>
      </c>
      <c r="O22" s="293"/>
      <c r="P22" s="165"/>
      <c r="Q22" s="166">
        <v>0</v>
      </c>
      <c r="R22" s="166">
        <v>0</v>
      </c>
      <c r="S22" s="437" t="e">
        <f t="shared" si="5"/>
        <v>#DIV/0!</v>
      </c>
      <c r="T22" s="437"/>
      <c r="U22" s="192">
        <v>0</v>
      </c>
      <c r="V22" s="192">
        <v>0</v>
      </c>
    </row>
    <row r="23" spans="1:22" x14ac:dyDescent="0.2">
      <c r="A23" s="208"/>
      <c r="B23" s="366">
        <v>5.5</v>
      </c>
      <c r="C23" s="177" t="s">
        <v>90</v>
      </c>
      <c r="D23" s="210"/>
      <c r="E23" s="172"/>
      <c r="F23" s="162">
        <v>0</v>
      </c>
      <c r="G23" s="162">
        <v>0</v>
      </c>
      <c r="H23" s="437" t="e">
        <f t="shared" ref="H23" si="6">F23/(J23+K23)</f>
        <v>#DIV/0!</v>
      </c>
      <c r="I23" s="437"/>
      <c r="J23" s="192">
        <v>0</v>
      </c>
      <c r="K23" s="191">
        <v>0</v>
      </c>
      <c r="L23" s="133"/>
      <c r="M23" s="365">
        <v>5</v>
      </c>
      <c r="N23" s="164" t="s">
        <v>233</v>
      </c>
      <c r="O23" s="255"/>
      <c r="P23" s="165"/>
      <c r="Q23" s="166">
        <v>0</v>
      </c>
      <c r="R23" s="166">
        <v>0</v>
      </c>
      <c r="S23" s="438" t="e">
        <f t="shared" ref="S23" si="7">Q23/(U23+V23)</f>
        <v>#DIV/0!</v>
      </c>
      <c r="T23" s="438"/>
      <c r="U23" s="195">
        <v>0</v>
      </c>
      <c r="V23" s="192">
        <v>0</v>
      </c>
    </row>
    <row r="24" spans="1:22" x14ac:dyDescent="0.2">
      <c r="A24" s="208"/>
      <c r="B24" s="366">
        <v>5</v>
      </c>
      <c r="C24" s="177" t="s">
        <v>260</v>
      </c>
      <c r="D24" s="210"/>
      <c r="E24" s="172"/>
      <c r="F24" s="162">
        <v>0</v>
      </c>
      <c r="G24" s="162">
        <v>0</v>
      </c>
      <c r="H24" s="437" t="e">
        <f t="shared" si="4"/>
        <v>#DIV/0!</v>
      </c>
      <c r="I24" s="437"/>
      <c r="J24" s="192">
        <v>0</v>
      </c>
      <c r="K24" s="191">
        <v>0</v>
      </c>
      <c r="L24" s="133"/>
      <c r="M24" s="365">
        <v>5</v>
      </c>
      <c r="N24" s="159" t="s">
        <v>163</v>
      </c>
      <c r="O24" s="167"/>
      <c r="P24" s="162"/>
      <c r="Q24" s="162">
        <v>0</v>
      </c>
      <c r="R24" s="162">
        <v>0</v>
      </c>
      <c r="S24" s="438" t="e">
        <f t="shared" ref="S24" si="8">Q24/(U24+V24)</f>
        <v>#DIV/0!</v>
      </c>
      <c r="T24" s="438"/>
      <c r="U24" s="195">
        <v>0</v>
      </c>
      <c r="V24" s="191">
        <v>0</v>
      </c>
    </row>
    <row r="25" spans="1:22" x14ac:dyDescent="0.2">
      <c r="A25" s="208"/>
      <c r="B25" s="366">
        <v>5</v>
      </c>
      <c r="C25" s="177" t="s">
        <v>147</v>
      </c>
      <c r="D25" s="295"/>
      <c r="E25" s="161"/>
      <c r="F25" s="162">
        <v>0</v>
      </c>
      <c r="G25" s="162">
        <v>0</v>
      </c>
      <c r="H25" s="437" t="e">
        <f t="shared" si="4"/>
        <v>#DIV/0!</v>
      </c>
      <c r="I25" s="437"/>
      <c r="J25" s="192">
        <v>0</v>
      </c>
      <c r="K25" s="191">
        <v>0</v>
      </c>
      <c r="L25" s="133" t="s">
        <v>0</v>
      </c>
      <c r="M25" s="365">
        <v>4.5</v>
      </c>
      <c r="N25" s="164" t="s">
        <v>18</v>
      </c>
      <c r="O25" s="167"/>
      <c r="P25" s="162"/>
      <c r="Q25" s="162">
        <v>0</v>
      </c>
      <c r="R25" s="162">
        <v>0</v>
      </c>
      <c r="S25" s="438" t="e">
        <f>Q25/(U25+V25)</f>
        <v>#DIV/0!</v>
      </c>
      <c r="T25" s="438"/>
      <c r="U25" s="195">
        <v>0</v>
      </c>
      <c r="V25" s="191">
        <v>0</v>
      </c>
    </row>
    <row r="26" spans="1:22" x14ac:dyDescent="0.2">
      <c r="A26" s="208"/>
      <c r="B26" s="367">
        <v>4</v>
      </c>
      <c r="C26" s="177" t="s">
        <v>30</v>
      </c>
      <c r="D26" s="210"/>
      <c r="E26" s="172"/>
      <c r="F26" s="162">
        <v>0</v>
      </c>
      <c r="G26" s="162">
        <v>0</v>
      </c>
      <c r="H26" s="437" t="e">
        <f t="shared" si="4"/>
        <v>#DIV/0!</v>
      </c>
      <c r="I26" s="437"/>
      <c r="J26" s="192">
        <v>0</v>
      </c>
      <c r="K26" s="191">
        <v>0</v>
      </c>
      <c r="L26" s="133"/>
      <c r="M26" s="365">
        <v>4.5</v>
      </c>
      <c r="N26" s="164" t="s">
        <v>156</v>
      </c>
      <c r="O26" s="167"/>
      <c r="P26" s="162"/>
      <c r="Q26" s="162">
        <v>0</v>
      </c>
      <c r="R26" s="176">
        <v>0</v>
      </c>
      <c r="S26" s="438" t="e">
        <f t="shared" ref="S26:S28" si="9">Q26/(U26+V26)</f>
        <v>#DIV/0!</v>
      </c>
      <c r="T26" s="438"/>
      <c r="U26" s="195">
        <v>0</v>
      </c>
      <c r="V26" s="191">
        <v>0</v>
      </c>
    </row>
    <row r="27" spans="1:22" x14ac:dyDescent="0.2">
      <c r="A27" s="208"/>
      <c r="B27" s="365">
        <v>4</v>
      </c>
      <c r="C27" s="178" t="s">
        <v>262</v>
      </c>
      <c r="D27" s="160"/>
      <c r="E27" s="161"/>
      <c r="F27" s="162">
        <v>0</v>
      </c>
      <c r="G27" s="162">
        <v>0</v>
      </c>
      <c r="H27" s="437" t="e">
        <f t="shared" ref="H27" si="10">F27/(J27+K27)</f>
        <v>#DIV/0!</v>
      </c>
      <c r="I27" s="437"/>
      <c r="J27" s="192">
        <v>0</v>
      </c>
      <c r="K27" s="191">
        <v>0</v>
      </c>
      <c r="L27" s="133"/>
      <c r="M27" s="365">
        <v>4</v>
      </c>
      <c r="N27" s="164" t="s">
        <v>255</v>
      </c>
      <c r="O27" s="167"/>
      <c r="P27" s="162"/>
      <c r="Q27" s="162">
        <v>0</v>
      </c>
      <c r="R27" s="176">
        <v>0</v>
      </c>
      <c r="S27" s="438" t="e">
        <f t="shared" ref="S27" si="11">Q27/(U27+V27)</f>
        <v>#DIV/0!</v>
      </c>
      <c r="T27" s="438"/>
      <c r="U27" s="195">
        <v>0</v>
      </c>
      <c r="V27" s="191">
        <v>0</v>
      </c>
    </row>
    <row r="28" spans="1:22" x14ac:dyDescent="0.2">
      <c r="A28" s="208"/>
      <c r="B28" s="365">
        <v>2.5</v>
      </c>
      <c r="C28" s="178" t="s">
        <v>261</v>
      </c>
      <c r="D28" s="210"/>
      <c r="E28" s="161"/>
      <c r="F28" s="162">
        <v>0</v>
      </c>
      <c r="G28" s="162">
        <v>0</v>
      </c>
      <c r="H28" s="437" t="e">
        <f t="shared" ref="H28" si="12">F28/(J28+K28)</f>
        <v>#DIV/0!</v>
      </c>
      <c r="I28" s="437"/>
      <c r="J28" s="192">
        <v>0</v>
      </c>
      <c r="K28" s="191">
        <v>0</v>
      </c>
      <c r="L28" s="133"/>
      <c r="M28" s="365">
        <v>3.5</v>
      </c>
      <c r="N28" s="159" t="s">
        <v>254</v>
      </c>
      <c r="O28" s="214"/>
      <c r="P28" s="162"/>
      <c r="Q28" s="162">
        <v>0</v>
      </c>
      <c r="R28" s="162">
        <v>0</v>
      </c>
      <c r="S28" s="438" t="e">
        <f t="shared" si="9"/>
        <v>#DIV/0!</v>
      </c>
      <c r="T28" s="438"/>
      <c r="U28" s="195">
        <v>0</v>
      </c>
      <c r="V28" s="191">
        <v>0</v>
      </c>
    </row>
    <row r="29" spans="1:22" x14ac:dyDescent="0.2">
      <c r="A29" s="208"/>
      <c r="B29" s="366"/>
      <c r="C29" s="177"/>
      <c r="D29" s="160"/>
      <c r="E29" s="161"/>
      <c r="F29" s="162"/>
      <c r="G29" s="162"/>
      <c r="H29" s="437"/>
      <c r="I29" s="437"/>
      <c r="J29" s="192"/>
      <c r="K29" s="191"/>
      <c r="L29" s="133"/>
      <c r="M29" s="365"/>
      <c r="N29" s="159"/>
      <c r="O29" s="214"/>
      <c r="P29" s="162"/>
      <c r="Q29" s="162"/>
      <c r="R29" s="162"/>
      <c r="S29" s="438"/>
      <c r="T29" s="438"/>
      <c r="U29" s="195"/>
      <c r="V29" s="191"/>
    </row>
    <row r="30" spans="1:22" ht="15" x14ac:dyDescent="0.25">
      <c r="A30" s="208"/>
      <c r="B30" s="361"/>
      <c r="C30" s="159" t="s">
        <v>76</v>
      </c>
      <c r="D30" s="218"/>
      <c r="E30" s="161"/>
      <c r="F30" s="162">
        <v>0</v>
      </c>
      <c r="G30" s="162">
        <v>0</v>
      </c>
      <c r="H30" s="438"/>
      <c r="I30" s="438"/>
      <c r="J30" s="191">
        <v>0</v>
      </c>
      <c r="K30" s="191">
        <v>0</v>
      </c>
      <c r="L30" s="133"/>
      <c r="M30" s="360"/>
      <c r="N30" s="177" t="s">
        <v>76</v>
      </c>
      <c r="O30" s="294"/>
      <c r="P30" s="175"/>
      <c r="Q30" s="176">
        <v>0</v>
      </c>
      <c r="R30" s="176">
        <v>0</v>
      </c>
      <c r="S30" s="438"/>
      <c r="T30" s="438"/>
      <c r="U30" s="195">
        <f>0+0</f>
        <v>0</v>
      </c>
      <c r="V30" s="195">
        <v>0</v>
      </c>
    </row>
    <row r="31" spans="1:22" x14ac:dyDescent="0.2">
      <c r="A31" s="208"/>
      <c r="B31" s="174"/>
      <c r="C31" s="164" t="s">
        <v>91</v>
      </c>
      <c r="D31" s="168"/>
      <c r="E31" s="172"/>
      <c r="F31" s="169">
        <v>0</v>
      </c>
      <c r="G31" s="169">
        <v>0</v>
      </c>
      <c r="H31" s="164"/>
      <c r="I31" s="173"/>
      <c r="J31" s="193">
        <v>0</v>
      </c>
      <c r="K31" s="193">
        <v>0</v>
      </c>
      <c r="L31" s="133"/>
      <c r="M31" s="197"/>
      <c r="N31" s="178" t="s">
        <v>91</v>
      </c>
      <c r="O31" s="198"/>
      <c r="P31" s="199"/>
      <c r="Q31" s="166">
        <v>0</v>
      </c>
      <c r="R31" s="166">
        <v>0</v>
      </c>
      <c r="S31" s="178"/>
      <c r="T31" s="216"/>
      <c r="U31" s="192">
        <v>0</v>
      </c>
      <c r="V31" s="192">
        <v>0</v>
      </c>
    </row>
    <row r="32" spans="1:22" x14ac:dyDescent="0.2">
      <c r="A32" s="208"/>
      <c r="B32" s="237"/>
      <c r="C32" s="315" t="s">
        <v>170</v>
      </c>
      <c r="D32" s="316"/>
      <c r="E32" s="311"/>
      <c r="F32" s="312">
        <v>0</v>
      </c>
      <c r="G32" s="312">
        <v>0</v>
      </c>
      <c r="H32" s="304"/>
      <c r="I32" s="313"/>
      <c r="J32" s="314">
        <v>0</v>
      </c>
      <c r="K32" s="314">
        <v>0</v>
      </c>
      <c r="L32" s="133"/>
      <c r="M32" s="197"/>
      <c r="N32" s="315" t="s">
        <v>170</v>
      </c>
      <c r="O32" s="310"/>
      <c r="P32" s="311"/>
      <c r="Q32" s="312">
        <v>0</v>
      </c>
      <c r="R32" s="312">
        <v>0</v>
      </c>
      <c r="S32" s="304"/>
      <c r="T32" s="313"/>
      <c r="U32" s="314">
        <v>0</v>
      </c>
      <c r="V32" s="314">
        <v>0</v>
      </c>
    </row>
    <row r="33" spans="1:22" x14ac:dyDescent="0.2">
      <c r="A33" s="208"/>
      <c r="B33" s="301" t="s">
        <v>168</v>
      </c>
      <c r="C33" s="302"/>
      <c r="D33" s="303">
        <f>AVERAGE(B21:B29)</f>
        <v>5</v>
      </c>
      <c r="E33" s="134"/>
      <c r="F33" s="171">
        <f>SUM(F21:F32)</f>
        <v>0</v>
      </c>
      <c r="G33" s="171">
        <f>SUM(G21:G32)</f>
        <v>0</v>
      </c>
      <c r="H33" s="132"/>
      <c r="I33" s="171"/>
      <c r="J33" s="194">
        <f>SUM(J21:J32)</f>
        <v>0</v>
      </c>
      <c r="K33" s="194">
        <f>SUM(K21:K32)</f>
        <v>0</v>
      </c>
      <c r="L33" s="133"/>
      <c r="M33" s="301" t="s">
        <v>168</v>
      </c>
      <c r="N33" s="302"/>
      <c r="O33" s="303">
        <f>AVERAGE(M21:M29)</f>
        <v>4.9375</v>
      </c>
      <c r="P33" s="303">
        <f>AVERAGE(M21:M29)</f>
        <v>4.9375</v>
      </c>
      <c r="Q33" s="171">
        <f>SUM(Q21:Q32)</f>
        <v>0</v>
      </c>
      <c r="R33" s="171">
        <f>SUM(R21:R32)</f>
        <v>0</v>
      </c>
      <c r="S33" s="132"/>
      <c r="T33" s="171"/>
      <c r="U33" s="171">
        <f>SUM(U21:U32)</f>
        <v>0</v>
      </c>
      <c r="V33" s="171">
        <f>SUM(V21:V32)</f>
        <v>0</v>
      </c>
    </row>
    <row r="34" spans="1:22" ht="9" customHeight="1" x14ac:dyDescent="0.2">
      <c r="A34" s="268"/>
      <c r="B34" s="296"/>
      <c r="C34" s="133"/>
      <c r="D34" s="196"/>
      <c r="E34" s="136"/>
      <c r="F34" s="171"/>
      <c r="G34" s="171"/>
      <c r="H34" s="132"/>
      <c r="I34" s="171"/>
      <c r="J34" s="171"/>
      <c r="K34" s="171"/>
      <c r="L34" s="269"/>
      <c r="M34" s="170"/>
      <c r="N34" s="181"/>
      <c r="O34" s="182"/>
      <c r="P34" s="182"/>
      <c r="Q34" s="267"/>
      <c r="R34" s="267"/>
      <c r="S34" s="270"/>
      <c r="T34" s="267"/>
      <c r="U34" s="270"/>
      <c r="V34" s="270"/>
    </row>
    <row r="35" spans="1:22" s="53" customFormat="1" ht="9.75" customHeight="1" x14ac:dyDescent="0.2">
      <c r="A35" s="200"/>
      <c r="B35" s="241"/>
      <c r="C35" s="200"/>
      <c r="D35" s="200"/>
      <c r="E35" s="200"/>
      <c r="F35" s="440" t="s">
        <v>212</v>
      </c>
      <c r="G35" s="440"/>
      <c r="H35" s="444" t="s">
        <v>208</v>
      </c>
      <c r="I35" s="444"/>
      <c r="J35" s="440" t="s">
        <v>11</v>
      </c>
      <c r="K35" s="440"/>
      <c r="L35" s="200"/>
      <c r="M35" s="156"/>
      <c r="N35" s="200"/>
      <c r="O35" s="257"/>
      <c r="P35" s="257"/>
      <c r="Q35" s="440" t="s">
        <v>77</v>
      </c>
      <c r="R35" s="440"/>
      <c r="S35" s="444" t="s">
        <v>208</v>
      </c>
      <c r="T35" s="444"/>
      <c r="U35" s="440" t="s">
        <v>11</v>
      </c>
      <c r="V35" s="440"/>
    </row>
    <row r="36" spans="1:22" ht="18" x14ac:dyDescent="0.25">
      <c r="A36" s="208"/>
      <c r="B36" s="201" t="s">
        <v>14</v>
      </c>
      <c r="C36" s="443" t="s">
        <v>154</v>
      </c>
      <c r="D36" s="443"/>
      <c r="E36" s="368"/>
      <c r="F36" s="157" t="s">
        <v>80</v>
      </c>
      <c r="G36" s="157" t="s">
        <v>81</v>
      </c>
      <c r="H36" s="445"/>
      <c r="I36" s="445"/>
      <c r="J36" s="157" t="s">
        <v>4</v>
      </c>
      <c r="K36" s="157" t="s">
        <v>6</v>
      </c>
      <c r="L36" s="207"/>
      <c r="M36" s="201" t="s">
        <v>14</v>
      </c>
      <c r="N36" s="442" t="s">
        <v>240</v>
      </c>
      <c r="O36" s="442"/>
      <c r="P36" s="319"/>
      <c r="Q36" s="258" t="s">
        <v>80</v>
      </c>
      <c r="R36" s="258" t="s">
        <v>81</v>
      </c>
      <c r="S36" s="445"/>
      <c r="T36" s="445"/>
      <c r="U36" s="258" t="s">
        <v>4</v>
      </c>
      <c r="V36" s="258" t="s">
        <v>6</v>
      </c>
    </row>
    <row r="37" spans="1:22" x14ac:dyDescent="0.2">
      <c r="A37" s="208"/>
      <c r="B37" s="365">
        <v>5.5</v>
      </c>
      <c r="C37" s="164" t="s">
        <v>146</v>
      </c>
      <c r="D37" s="255"/>
      <c r="E37" s="165"/>
      <c r="F37" s="166">
        <v>0</v>
      </c>
      <c r="G37" s="166">
        <v>0</v>
      </c>
      <c r="H37" s="438" t="e">
        <f>F37/(J37+K37)</f>
        <v>#DIV/0!</v>
      </c>
      <c r="I37" s="438"/>
      <c r="J37" s="195">
        <v>0</v>
      </c>
      <c r="K37" s="195">
        <v>0</v>
      </c>
      <c r="L37" s="133"/>
      <c r="M37" s="365">
        <v>7</v>
      </c>
      <c r="N37" s="362" t="s">
        <v>253</v>
      </c>
      <c r="O37" s="263"/>
      <c r="P37" s="211"/>
      <c r="Q37" s="162">
        <v>0</v>
      </c>
      <c r="R37" s="162">
        <v>0</v>
      </c>
      <c r="S37" s="436" t="e">
        <f t="shared" ref="S37:S38" si="13">Q37/(U37+V37)</f>
        <v>#DIV/0!</v>
      </c>
      <c r="T37" s="436"/>
      <c r="U37" s="192">
        <v>0</v>
      </c>
      <c r="V37" s="195">
        <v>0</v>
      </c>
    </row>
    <row r="38" spans="1:22" x14ac:dyDescent="0.2">
      <c r="A38" s="208"/>
      <c r="B38" s="365">
        <v>4</v>
      </c>
      <c r="C38" s="159" t="s">
        <v>258</v>
      </c>
      <c r="D38" s="214"/>
      <c r="E38" s="162"/>
      <c r="F38" s="162">
        <v>0</v>
      </c>
      <c r="G38" s="162">
        <v>0</v>
      </c>
      <c r="H38" s="438" t="e">
        <f t="shared" ref="H38" si="14">F38/(J38+K38)</f>
        <v>#DIV/0!</v>
      </c>
      <c r="I38" s="438"/>
      <c r="J38" s="195">
        <v>0</v>
      </c>
      <c r="K38" s="191">
        <v>0</v>
      </c>
      <c r="L38" s="133"/>
      <c r="M38" s="365">
        <v>6</v>
      </c>
      <c r="N38" s="177" t="s">
        <v>237</v>
      </c>
      <c r="O38" s="263"/>
      <c r="P38" s="211"/>
      <c r="Q38" s="162">
        <v>0</v>
      </c>
      <c r="R38" s="162">
        <v>0</v>
      </c>
      <c r="S38" s="437" t="e">
        <f t="shared" si="13"/>
        <v>#DIV/0!</v>
      </c>
      <c r="T38" s="437"/>
      <c r="U38" s="192">
        <v>0</v>
      </c>
      <c r="V38" s="191">
        <v>0</v>
      </c>
    </row>
    <row r="39" spans="1:22" x14ac:dyDescent="0.2">
      <c r="A39" s="208"/>
      <c r="B39" s="365">
        <v>4</v>
      </c>
      <c r="C39" s="159" t="s">
        <v>49</v>
      </c>
      <c r="D39" s="214"/>
      <c r="E39" s="162"/>
      <c r="F39" s="162">
        <v>0</v>
      </c>
      <c r="G39" s="162">
        <v>0</v>
      </c>
      <c r="H39" s="438" t="e">
        <f>F39/(J39+K39)</f>
        <v>#DIV/0!</v>
      </c>
      <c r="I39" s="438"/>
      <c r="J39" s="195">
        <v>0</v>
      </c>
      <c r="K39" s="191">
        <v>0</v>
      </c>
      <c r="L39" s="133"/>
      <c r="M39" s="365">
        <v>5.5</v>
      </c>
      <c r="N39" s="164" t="s">
        <v>164</v>
      </c>
      <c r="O39" s="263"/>
      <c r="P39" s="211"/>
      <c r="Q39" s="162">
        <v>0</v>
      </c>
      <c r="R39" s="162">
        <v>0</v>
      </c>
      <c r="S39" s="437" t="e">
        <f t="shared" ref="S39:S44" si="15">Q39/(U39+V39)</f>
        <v>#DIV/0!</v>
      </c>
      <c r="T39" s="437"/>
      <c r="U39" s="192">
        <v>0</v>
      </c>
      <c r="V39" s="191">
        <v>0</v>
      </c>
    </row>
    <row r="40" spans="1:22" x14ac:dyDescent="0.2">
      <c r="A40" s="208"/>
      <c r="B40" s="365">
        <v>3.5</v>
      </c>
      <c r="C40" s="159" t="s">
        <v>159</v>
      </c>
      <c r="D40" s="214"/>
      <c r="E40" s="162"/>
      <c r="F40" s="162">
        <v>0</v>
      </c>
      <c r="G40" s="162">
        <v>0</v>
      </c>
      <c r="H40" s="438" t="e">
        <f>F40/(J40+K40)</f>
        <v>#DIV/0!</v>
      </c>
      <c r="I40" s="438"/>
      <c r="J40" s="195">
        <v>0</v>
      </c>
      <c r="K40" s="191">
        <v>0</v>
      </c>
      <c r="L40" s="133"/>
      <c r="M40" s="365">
        <v>5</v>
      </c>
      <c r="N40" s="164" t="s">
        <v>165</v>
      </c>
      <c r="O40" s="263"/>
      <c r="P40" s="211"/>
      <c r="Q40" s="162">
        <v>0</v>
      </c>
      <c r="R40" s="162">
        <v>0</v>
      </c>
      <c r="S40" s="437" t="e">
        <f t="shared" si="15"/>
        <v>#DIV/0!</v>
      </c>
      <c r="T40" s="437"/>
      <c r="U40" s="192">
        <v>0</v>
      </c>
      <c r="V40" s="191">
        <v>0</v>
      </c>
    </row>
    <row r="41" spans="1:22" x14ac:dyDescent="0.2">
      <c r="A41" s="208"/>
      <c r="B41" s="365">
        <v>3</v>
      </c>
      <c r="C41" s="400" t="s">
        <v>259</v>
      </c>
      <c r="D41" s="401"/>
      <c r="E41" s="162"/>
      <c r="F41" s="162">
        <v>0</v>
      </c>
      <c r="G41" s="162">
        <v>0</v>
      </c>
      <c r="H41" s="438" t="e">
        <f>F41/(J41+K41)</f>
        <v>#DIV/0!</v>
      </c>
      <c r="I41" s="438"/>
      <c r="J41" s="195">
        <v>0</v>
      </c>
      <c r="K41" s="191">
        <v>0</v>
      </c>
      <c r="L41" s="133"/>
      <c r="M41" s="365">
        <v>4</v>
      </c>
      <c r="N41" s="159" t="s">
        <v>239</v>
      </c>
      <c r="O41" s="263"/>
      <c r="P41" s="211"/>
      <c r="Q41" s="162">
        <v>0</v>
      </c>
      <c r="R41" s="162">
        <v>0</v>
      </c>
      <c r="S41" s="437" t="e">
        <f t="shared" si="15"/>
        <v>#DIV/0!</v>
      </c>
      <c r="T41" s="437"/>
      <c r="U41" s="192">
        <v>0</v>
      </c>
      <c r="V41" s="191">
        <v>0</v>
      </c>
    </row>
    <row r="42" spans="1:22" x14ac:dyDescent="0.2">
      <c r="A42" s="208"/>
      <c r="B42" s="365"/>
      <c r="C42" s="159"/>
      <c r="D42" s="214"/>
      <c r="E42" s="162"/>
      <c r="F42" s="162"/>
      <c r="G42" s="162"/>
      <c r="H42" s="438"/>
      <c r="I42" s="438"/>
      <c r="J42" s="195"/>
      <c r="K42" s="191"/>
      <c r="L42" s="133"/>
      <c r="M42" s="365">
        <v>4</v>
      </c>
      <c r="N42" s="164" t="s">
        <v>251</v>
      </c>
      <c r="O42" s="263"/>
      <c r="P42" s="211"/>
      <c r="Q42" s="162">
        <v>0</v>
      </c>
      <c r="R42" s="162">
        <v>0</v>
      </c>
      <c r="S42" s="437" t="e">
        <f t="shared" si="15"/>
        <v>#DIV/0!</v>
      </c>
      <c r="T42" s="437"/>
      <c r="U42" s="192">
        <v>0</v>
      </c>
      <c r="V42" s="191">
        <v>0</v>
      </c>
    </row>
    <row r="43" spans="1:22" x14ac:dyDescent="0.2">
      <c r="A43" s="208"/>
      <c r="B43" s="365"/>
      <c r="C43" s="177"/>
      <c r="D43" s="167"/>
      <c r="E43" s="162"/>
      <c r="F43" s="162"/>
      <c r="G43" s="162"/>
      <c r="H43" s="438"/>
      <c r="I43" s="438"/>
      <c r="J43" s="195"/>
      <c r="K43" s="191"/>
      <c r="L43" s="133"/>
      <c r="M43" s="365">
        <v>3.5</v>
      </c>
      <c r="N43" s="164" t="s">
        <v>238</v>
      </c>
      <c r="O43" s="263"/>
      <c r="P43" s="211"/>
      <c r="Q43" s="162">
        <v>0</v>
      </c>
      <c r="R43" s="162">
        <v>0</v>
      </c>
      <c r="S43" s="437" t="e">
        <f t="shared" si="15"/>
        <v>#DIV/0!</v>
      </c>
      <c r="T43" s="437"/>
      <c r="U43" s="192">
        <v>0</v>
      </c>
      <c r="V43" s="191">
        <v>0</v>
      </c>
    </row>
    <row r="44" spans="1:22" x14ac:dyDescent="0.2">
      <c r="A44" s="208"/>
      <c r="B44" s="365"/>
      <c r="C44" s="159"/>
      <c r="D44" s="167"/>
      <c r="E44" s="162"/>
      <c r="F44" s="162"/>
      <c r="G44" s="162"/>
      <c r="H44" s="438"/>
      <c r="I44" s="438"/>
      <c r="J44" s="195"/>
      <c r="K44" s="191"/>
      <c r="L44" s="133"/>
      <c r="M44" s="365">
        <v>3.5</v>
      </c>
      <c r="N44" s="159" t="s">
        <v>149</v>
      </c>
      <c r="O44" s="263"/>
      <c r="P44" s="211"/>
      <c r="Q44" s="162">
        <v>0</v>
      </c>
      <c r="R44" s="162">
        <v>0</v>
      </c>
      <c r="S44" s="437" t="e">
        <f t="shared" si="15"/>
        <v>#DIV/0!</v>
      </c>
      <c r="T44" s="437"/>
      <c r="U44" s="192">
        <v>0</v>
      </c>
      <c r="V44" s="191">
        <v>0</v>
      </c>
    </row>
    <row r="45" spans="1:22" x14ac:dyDescent="0.2">
      <c r="A45" s="208"/>
      <c r="B45" s="365"/>
      <c r="C45" s="400"/>
      <c r="D45" s="401"/>
      <c r="E45" s="162"/>
      <c r="F45" s="162"/>
      <c r="G45" s="162"/>
      <c r="H45" s="375"/>
      <c r="I45" s="375"/>
      <c r="J45" s="195"/>
      <c r="K45" s="191"/>
      <c r="L45" s="133"/>
      <c r="M45" s="365">
        <v>2</v>
      </c>
      <c r="N45" s="178" t="s">
        <v>252</v>
      </c>
      <c r="O45" s="167"/>
      <c r="P45" s="162"/>
      <c r="Q45" s="162">
        <v>0</v>
      </c>
      <c r="R45" s="162">
        <v>0</v>
      </c>
      <c r="S45" s="438" t="e">
        <f t="shared" ref="S45" si="16">Q45/(U45+V45)</f>
        <v>#DIV/0!</v>
      </c>
      <c r="T45" s="438"/>
      <c r="U45" s="195">
        <v>0</v>
      </c>
      <c r="V45" s="191">
        <v>0</v>
      </c>
    </row>
    <row r="46" spans="1:22" x14ac:dyDescent="0.2">
      <c r="A46" s="208"/>
      <c r="B46" s="365"/>
      <c r="C46" s="177"/>
      <c r="D46" s="160"/>
      <c r="E46" s="162"/>
      <c r="F46" s="162"/>
      <c r="G46" s="162"/>
      <c r="H46" s="438"/>
      <c r="I46" s="438"/>
      <c r="J46" s="195"/>
      <c r="K46" s="191"/>
      <c r="L46" s="133"/>
      <c r="M46" s="320"/>
      <c r="N46" s="321" t="s">
        <v>76</v>
      </c>
      <c r="O46" s="183"/>
      <c r="P46" s="161"/>
      <c r="Q46" s="162">
        <v>0</v>
      </c>
      <c r="R46" s="162">
        <v>0</v>
      </c>
      <c r="S46" s="438"/>
      <c r="T46" s="438"/>
      <c r="U46" s="191">
        <v>0</v>
      </c>
      <c r="V46" s="191">
        <v>0</v>
      </c>
    </row>
    <row r="47" spans="1:22" ht="15" x14ac:dyDescent="0.25">
      <c r="A47" s="208"/>
      <c r="B47" s="361"/>
      <c r="C47" s="177" t="s">
        <v>76</v>
      </c>
      <c r="D47" s="294"/>
      <c r="E47" s="175"/>
      <c r="F47" s="176">
        <v>0</v>
      </c>
      <c r="G47" s="176">
        <v>0</v>
      </c>
      <c r="H47" s="177"/>
      <c r="I47" s="215"/>
      <c r="J47" s="195">
        <f>0+0</f>
        <v>0</v>
      </c>
      <c r="K47" s="195">
        <v>0</v>
      </c>
      <c r="L47" s="133"/>
      <c r="M47" s="322"/>
      <c r="N47" s="164" t="s">
        <v>91</v>
      </c>
      <c r="O47" s="308"/>
      <c r="P47" s="239"/>
      <c r="Q47" s="270">
        <v>0</v>
      </c>
      <c r="R47" s="270">
        <v>0</v>
      </c>
      <c r="S47" s="270">
        <v>0</v>
      </c>
      <c r="T47" s="318"/>
      <c r="U47" s="307">
        <v>0</v>
      </c>
      <c r="V47" s="307">
        <v>0</v>
      </c>
    </row>
    <row r="48" spans="1:22" x14ac:dyDescent="0.2">
      <c r="A48" s="208"/>
      <c r="B48" s="163"/>
      <c r="C48" s="178" t="s">
        <v>91</v>
      </c>
      <c r="D48" s="198"/>
      <c r="E48" s="199"/>
      <c r="F48" s="166">
        <v>0</v>
      </c>
      <c r="G48" s="166">
        <v>0</v>
      </c>
      <c r="H48" s="178"/>
      <c r="I48" s="216"/>
      <c r="J48" s="192">
        <v>0</v>
      </c>
      <c r="K48" s="192">
        <v>0</v>
      </c>
      <c r="L48" s="133"/>
      <c r="M48" s="163"/>
      <c r="N48" s="315" t="s">
        <v>170</v>
      </c>
      <c r="O48" s="310"/>
      <c r="P48" s="311"/>
      <c r="Q48" s="312">
        <v>0</v>
      </c>
      <c r="R48" s="312">
        <v>0</v>
      </c>
      <c r="S48" s="304"/>
      <c r="T48" s="313"/>
      <c r="U48" s="314"/>
      <c r="V48" s="314"/>
    </row>
    <row r="49" spans="1:22" x14ac:dyDescent="0.2">
      <c r="A49" s="208"/>
      <c r="B49" s="197"/>
      <c r="C49" s="315" t="s">
        <v>170</v>
      </c>
      <c r="D49" s="310"/>
      <c r="E49" s="311"/>
      <c r="F49" s="312">
        <v>0</v>
      </c>
      <c r="G49" s="312">
        <v>0</v>
      </c>
      <c r="H49" s="304"/>
      <c r="I49" s="313"/>
      <c r="J49" s="314"/>
      <c r="K49" s="314"/>
      <c r="L49" s="133"/>
      <c r="M49" s="301" t="s">
        <v>168</v>
      </c>
      <c r="N49" s="302"/>
      <c r="O49" s="317">
        <f>AVERAGE(M37:M44)</f>
        <v>4.8125</v>
      </c>
      <c r="P49" s="182"/>
      <c r="Q49" s="171">
        <f>SUM(Q37:Q48)</f>
        <v>0</v>
      </c>
      <c r="R49" s="171">
        <f>SUM(R37:R48)</f>
        <v>0</v>
      </c>
      <c r="S49" s="132"/>
      <c r="T49" s="323"/>
      <c r="U49" s="194">
        <f>SUM(U37:U48)</f>
        <v>0</v>
      </c>
      <c r="V49" s="194">
        <f>SUM(V37:V48)</f>
        <v>0</v>
      </c>
    </row>
    <row r="50" spans="1:22" x14ac:dyDescent="0.2">
      <c r="A50" s="208"/>
      <c r="B50" s="301" t="s">
        <v>168</v>
      </c>
      <c r="C50" s="302"/>
      <c r="D50" s="303">
        <f>AVERAGE(B37:B44)</f>
        <v>4</v>
      </c>
      <c r="E50" s="134"/>
      <c r="F50" s="171">
        <f>SUM(F37:F49)</f>
        <v>0</v>
      </c>
      <c r="G50" s="171">
        <f>SUM(G37:G49)</f>
        <v>0</v>
      </c>
      <c r="H50" s="132"/>
      <c r="I50" s="171"/>
      <c r="J50" s="171">
        <f>SUM(J37:J48)</f>
        <v>0</v>
      </c>
      <c r="K50" s="171">
        <f>SUM(K37:K48)</f>
        <v>0</v>
      </c>
      <c r="L50" s="133"/>
      <c r="M50" s="271"/>
      <c r="N50" s="181"/>
      <c r="O50" s="182"/>
      <c r="P50" s="182"/>
      <c r="Q50" s="171"/>
      <c r="R50" s="171"/>
      <c r="S50" s="132"/>
      <c r="T50" s="171"/>
      <c r="U50" s="132"/>
      <c r="V50" s="132"/>
    </row>
    <row r="51" spans="1:22" x14ac:dyDescent="0.2">
      <c r="A51" s="208"/>
      <c r="L51" s="133"/>
      <c r="M51" s="272"/>
      <c r="N51" s="181"/>
      <c r="O51" s="182"/>
      <c r="P51" s="182"/>
      <c r="Q51" s="171"/>
      <c r="R51" s="171"/>
      <c r="S51" s="132"/>
      <c r="T51" s="171"/>
      <c r="U51" s="132"/>
      <c r="V51" s="132"/>
    </row>
    <row r="52" spans="1:22" x14ac:dyDescent="0.2">
      <c r="A52" s="208"/>
      <c r="B52" s="209"/>
      <c r="C52" s="186"/>
      <c r="D52" s="220"/>
      <c r="E52" s="209"/>
      <c r="F52" s="171"/>
      <c r="G52" s="171"/>
      <c r="H52" s="171"/>
      <c r="I52" s="171"/>
      <c r="J52" s="171"/>
      <c r="K52" s="171"/>
      <c r="L52" s="133"/>
      <c r="M52" s="180"/>
      <c r="N52" s="181"/>
      <c r="O52" s="182"/>
      <c r="P52" s="182"/>
      <c r="Q52" s="171"/>
      <c r="R52" s="171"/>
      <c r="S52" s="132"/>
      <c r="T52" s="171"/>
      <c r="U52" s="132"/>
      <c r="V52" s="132"/>
    </row>
    <row r="53" spans="1:22" ht="14.25" customHeight="1" x14ac:dyDescent="0.25">
      <c r="A53" s="156"/>
      <c r="B53" s="228"/>
      <c r="D53" s="264"/>
      <c r="E53" s="257"/>
      <c r="F53" s="337" t="s">
        <v>77</v>
      </c>
      <c r="G53" s="387"/>
      <c r="H53" s="444" t="s">
        <v>208</v>
      </c>
      <c r="I53" s="444"/>
      <c r="J53" s="387" t="s">
        <v>11</v>
      </c>
      <c r="K53" s="387"/>
      <c r="L53" s="133"/>
      <c r="M53" s="228"/>
      <c r="N53" s="200"/>
      <c r="O53" s="200"/>
      <c r="P53" s="200"/>
      <c r="Q53" s="440" t="s">
        <v>77</v>
      </c>
      <c r="R53" s="440"/>
      <c r="S53" s="444" t="s">
        <v>208</v>
      </c>
      <c r="T53" s="444"/>
      <c r="U53" s="440" t="s">
        <v>11</v>
      </c>
      <c r="V53" s="440"/>
    </row>
    <row r="54" spans="1:22" ht="18" x14ac:dyDescent="0.25">
      <c r="A54" s="156"/>
      <c r="B54" s="201" t="s">
        <v>14</v>
      </c>
      <c r="C54" s="388" t="s">
        <v>256</v>
      </c>
      <c r="D54" s="265"/>
      <c r="E54" s="258"/>
      <c r="F54" s="258" t="s">
        <v>80</v>
      </c>
      <c r="G54" s="258" t="s">
        <v>81</v>
      </c>
      <c r="H54" s="445"/>
      <c r="I54" s="445"/>
      <c r="J54" s="258" t="s">
        <v>4</v>
      </c>
      <c r="K54" s="258" t="s">
        <v>6</v>
      </c>
      <c r="L54" s="133"/>
      <c r="M54" s="201" t="s">
        <v>14</v>
      </c>
      <c r="N54" s="443" t="s">
        <v>132</v>
      </c>
      <c r="O54" s="443"/>
      <c r="P54" s="231"/>
      <c r="Q54" s="157" t="s">
        <v>80</v>
      </c>
      <c r="R54" s="157" t="s">
        <v>81</v>
      </c>
      <c r="S54" s="445"/>
      <c r="T54" s="445"/>
      <c r="U54" s="157" t="s">
        <v>4</v>
      </c>
      <c r="V54" s="157" t="s">
        <v>6</v>
      </c>
    </row>
    <row r="55" spans="1:22" x14ac:dyDescent="0.2">
      <c r="A55" s="156"/>
      <c r="B55" s="365">
        <v>7.5</v>
      </c>
      <c r="C55" s="164" t="s">
        <v>148</v>
      </c>
      <c r="D55" s="263"/>
      <c r="E55" s="211"/>
      <c r="F55" s="162">
        <v>0</v>
      </c>
      <c r="G55" s="162">
        <v>0</v>
      </c>
      <c r="H55" s="436" t="e">
        <f t="shared" ref="H55:H58" si="17">F55/(J55+K55)</f>
        <v>#DIV/0!</v>
      </c>
      <c r="I55" s="436"/>
      <c r="J55" s="336">
        <v>0</v>
      </c>
      <c r="K55" s="191">
        <v>0</v>
      </c>
      <c r="L55" s="133"/>
      <c r="M55" s="365">
        <v>7.5</v>
      </c>
      <c r="N55" s="177" t="s">
        <v>53</v>
      </c>
      <c r="O55" s="198"/>
      <c r="P55" s="161"/>
      <c r="Q55" s="162">
        <v>0</v>
      </c>
      <c r="R55" s="162">
        <v>0</v>
      </c>
      <c r="S55" s="437" t="e">
        <f t="shared" ref="S55" si="18">Q55/(U55+V55)</f>
        <v>#DIV/0!</v>
      </c>
      <c r="T55" s="437"/>
      <c r="U55" s="335">
        <v>0</v>
      </c>
      <c r="V55" s="191">
        <v>0</v>
      </c>
    </row>
    <row r="56" spans="1:22" x14ac:dyDescent="0.2">
      <c r="A56" s="156"/>
      <c r="B56" s="365">
        <v>6</v>
      </c>
      <c r="C56" s="178" t="s">
        <v>145</v>
      </c>
      <c r="D56" s="184"/>
      <c r="E56" s="162"/>
      <c r="F56" s="162">
        <v>0</v>
      </c>
      <c r="G56" s="162">
        <v>0</v>
      </c>
      <c r="H56" s="438" t="e">
        <f t="shared" si="17"/>
        <v>#DIV/0!</v>
      </c>
      <c r="I56" s="438"/>
      <c r="J56" s="195">
        <v>0</v>
      </c>
      <c r="K56" s="191">
        <v>0</v>
      </c>
      <c r="L56" s="133"/>
      <c r="M56" s="365">
        <v>6</v>
      </c>
      <c r="N56" s="178" t="s">
        <v>136</v>
      </c>
      <c r="O56" s="233"/>
      <c r="P56" s="161">
        <v>0</v>
      </c>
      <c r="Q56" s="162">
        <v>0</v>
      </c>
      <c r="R56" s="162">
        <v>0</v>
      </c>
      <c r="S56" s="437" t="e">
        <f t="shared" ref="S56:S61" si="19">Q56/(U56+V56)</f>
        <v>#DIV/0!</v>
      </c>
      <c r="T56" s="437"/>
      <c r="U56" s="192">
        <v>0</v>
      </c>
      <c r="V56" s="191">
        <v>0</v>
      </c>
    </row>
    <row r="57" spans="1:22" x14ac:dyDescent="0.2">
      <c r="A57" s="156"/>
      <c r="B57" s="365">
        <v>5.5</v>
      </c>
      <c r="C57" s="178" t="s">
        <v>166</v>
      </c>
      <c r="D57" s="167"/>
      <c r="E57" s="162"/>
      <c r="F57" s="162">
        <v>0</v>
      </c>
      <c r="G57" s="176">
        <v>0</v>
      </c>
      <c r="H57" s="438" t="e">
        <f t="shared" si="17"/>
        <v>#DIV/0!</v>
      </c>
      <c r="I57" s="438"/>
      <c r="J57" s="195">
        <v>0</v>
      </c>
      <c r="K57" s="191">
        <v>0</v>
      </c>
      <c r="L57" s="133"/>
      <c r="M57" s="365">
        <v>5.5</v>
      </c>
      <c r="N57" s="159" t="s">
        <v>128</v>
      </c>
      <c r="O57" s="212"/>
      <c r="P57" s="213"/>
      <c r="Q57" s="162">
        <v>0</v>
      </c>
      <c r="R57" s="162">
        <v>0</v>
      </c>
      <c r="S57" s="437" t="e">
        <f t="shared" si="19"/>
        <v>#DIV/0!</v>
      </c>
      <c r="T57" s="437"/>
      <c r="U57" s="192">
        <v>0</v>
      </c>
      <c r="V57" s="191">
        <v>0</v>
      </c>
    </row>
    <row r="58" spans="1:22" x14ac:dyDescent="0.2">
      <c r="A58" s="156"/>
      <c r="B58" s="365">
        <v>5.5</v>
      </c>
      <c r="C58" s="177" t="s">
        <v>134</v>
      </c>
      <c r="D58" s="263"/>
      <c r="E58" s="211"/>
      <c r="F58" s="162">
        <v>0</v>
      </c>
      <c r="G58" s="162">
        <v>0</v>
      </c>
      <c r="H58" s="438" t="e">
        <f t="shared" si="17"/>
        <v>#DIV/0!</v>
      </c>
      <c r="I58" s="438"/>
      <c r="J58" s="195">
        <v>0</v>
      </c>
      <c r="K58" s="191">
        <v>0</v>
      </c>
      <c r="L58" s="133"/>
      <c r="M58" s="365">
        <v>5</v>
      </c>
      <c r="N58" s="164" t="s">
        <v>157</v>
      </c>
      <c r="O58" s="233"/>
      <c r="P58" s="161"/>
      <c r="Q58" s="162">
        <v>0</v>
      </c>
      <c r="R58" s="162">
        <v>0</v>
      </c>
      <c r="S58" s="437" t="e">
        <f t="shared" si="19"/>
        <v>#DIV/0!</v>
      </c>
      <c r="T58" s="437"/>
      <c r="U58" s="192">
        <v>0</v>
      </c>
      <c r="V58" s="191">
        <v>0</v>
      </c>
    </row>
    <row r="59" spans="1:22" x14ac:dyDescent="0.2">
      <c r="A59" s="156"/>
      <c r="B59" s="365">
        <v>4.5</v>
      </c>
      <c r="C59" s="164" t="s">
        <v>133</v>
      </c>
      <c r="D59" s="184"/>
      <c r="E59" s="162"/>
      <c r="F59" s="162">
        <v>0</v>
      </c>
      <c r="G59" s="162">
        <v>0</v>
      </c>
      <c r="H59" s="438" t="e">
        <f>F59/(J59+K59)</f>
        <v>#DIV/0!</v>
      </c>
      <c r="I59" s="438"/>
      <c r="J59" s="195">
        <v>0</v>
      </c>
      <c r="K59" s="191">
        <v>0</v>
      </c>
      <c r="L59" s="133"/>
      <c r="M59" s="365">
        <v>4.5</v>
      </c>
      <c r="N59" s="159" t="s">
        <v>130</v>
      </c>
      <c r="O59" s="198"/>
      <c r="P59" s="161"/>
      <c r="Q59" s="162">
        <v>0</v>
      </c>
      <c r="R59" s="162">
        <v>0</v>
      </c>
      <c r="S59" s="437" t="e">
        <f t="shared" si="19"/>
        <v>#DIV/0!</v>
      </c>
      <c r="T59" s="437"/>
      <c r="U59" s="192">
        <v>0</v>
      </c>
      <c r="V59" s="191">
        <v>0</v>
      </c>
    </row>
    <row r="60" spans="1:22" x14ac:dyDescent="0.2">
      <c r="A60" s="156"/>
      <c r="B60" s="365">
        <v>4</v>
      </c>
      <c r="C60" s="159" t="s">
        <v>172</v>
      </c>
      <c r="D60" s="184"/>
      <c r="E60" s="162"/>
      <c r="F60" s="162">
        <v>0</v>
      </c>
      <c r="G60" s="162">
        <v>0</v>
      </c>
      <c r="H60" s="438" t="e">
        <f>F60/(J60+K60)</f>
        <v>#DIV/0!</v>
      </c>
      <c r="I60" s="438"/>
      <c r="J60" s="195">
        <v>0</v>
      </c>
      <c r="K60" s="191">
        <v>0</v>
      </c>
      <c r="L60" s="133"/>
      <c r="M60" s="365">
        <v>3.5</v>
      </c>
      <c r="N60" s="159" t="s">
        <v>129</v>
      </c>
      <c r="O60" s="212"/>
      <c r="P60" s="213"/>
      <c r="Q60" s="162">
        <v>0</v>
      </c>
      <c r="R60" s="162">
        <v>0</v>
      </c>
      <c r="S60" s="437" t="e">
        <f t="shared" si="19"/>
        <v>#DIV/0!</v>
      </c>
      <c r="T60" s="437"/>
      <c r="U60" s="192">
        <v>0</v>
      </c>
      <c r="V60" s="191">
        <v>0</v>
      </c>
    </row>
    <row r="61" spans="1:22" x14ac:dyDescent="0.2">
      <c r="A61" s="156"/>
      <c r="B61" s="365">
        <v>2.5</v>
      </c>
      <c r="C61" s="178" t="s">
        <v>142</v>
      </c>
      <c r="D61" s="184"/>
      <c r="E61" s="162"/>
      <c r="F61" s="162">
        <v>0</v>
      </c>
      <c r="G61" s="162">
        <v>0</v>
      </c>
      <c r="H61" s="438" t="e">
        <f t="shared" ref="H61:H62" si="20">F61/(J61+K61)</f>
        <v>#DIV/0!</v>
      </c>
      <c r="I61" s="438"/>
      <c r="J61" s="195">
        <v>0</v>
      </c>
      <c r="K61" s="191">
        <v>0</v>
      </c>
      <c r="L61" s="133"/>
      <c r="M61" s="365">
        <v>3</v>
      </c>
      <c r="N61" s="159" t="s">
        <v>131</v>
      </c>
      <c r="O61" s="212"/>
      <c r="P61" s="213"/>
      <c r="Q61" s="162">
        <v>0</v>
      </c>
      <c r="R61" s="162">
        <v>0</v>
      </c>
      <c r="S61" s="437" t="e">
        <f t="shared" si="19"/>
        <v>#DIV/0!</v>
      </c>
      <c r="T61" s="437"/>
      <c r="U61" s="192">
        <v>0</v>
      </c>
      <c r="V61" s="191">
        <v>0</v>
      </c>
    </row>
    <row r="62" spans="1:22" x14ac:dyDescent="0.2">
      <c r="A62" s="156"/>
      <c r="B62" s="365">
        <v>2.5</v>
      </c>
      <c r="C62" s="177" t="s">
        <v>150</v>
      </c>
      <c r="D62" s="184"/>
      <c r="E62" s="162"/>
      <c r="F62" s="162">
        <v>0</v>
      </c>
      <c r="G62" s="162">
        <v>0</v>
      </c>
      <c r="H62" s="438" t="e">
        <f t="shared" si="20"/>
        <v>#DIV/0!</v>
      </c>
      <c r="I62" s="438"/>
      <c r="J62" s="195">
        <v>0</v>
      </c>
      <c r="K62" s="191">
        <v>0</v>
      </c>
      <c r="L62" s="133"/>
      <c r="M62" s="365"/>
      <c r="N62" s="177"/>
      <c r="O62" s="212"/>
      <c r="P62" s="213"/>
      <c r="Q62" s="232"/>
      <c r="R62" s="232"/>
      <c r="S62" s="437"/>
      <c r="T62" s="437"/>
      <c r="U62" s="195"/>
      <c r="V62" s="191"/>
    </row>
    <row r="63" spans="1:22" ht="15" x14ac:dyDescent="0.25">
      <c r="A63" s="156"/>
      <c r="B63" s="360"/>
      <c r="C63" s="178"/>
      <c r="D63" s="184"/>
      <c r="E63" s="162"/>
      <c r="F63" s="162"/>
      <c r="G63" s="162"/>
      <c r="H63" s="438"/>
      <c r="I63" s="438"/>
      <c r="J63" s="191"/>
      <c r="K63" s="191"/>
      <c r="L63" s="133"/>
      <c r="M63" s="360"/>
      <c r="N63" s="159"/>
      <c r="O63" s="212"/>
      <c r="P63" s="213"/>
      <c r="Q63" s="162"/>
      <c r="R63" s="162"/>
      <c r="S63" s="437"/>
      <c r="T63" s="437"/>
      <c r="U63" s="191"/>
      <c r="V63" s="191"/>
    </row>
    <row r="64" spans="1:22" x14ac:dyDescent="0.2">
      <c r="A64" s="156"/>
      <c r="B64" s="158"/>
      <c r="C64" s="159" t="s">
        <v>76</v>
      </c>
      <c r="D64" s="160"/>
      <c r="E64" s="162"/>
      <c r="F64" s="162">
        <v>0</v>
      </c>
      <c r="G64" s="162">
        <v>0</v>
      </c>
      <c r="H64" s="159"/>
      <c r="I64" s="191"/>
      <c r="J64" s="191">
        <v>0</v>
      </c>
      <c r="K64" s="191">
        <v>0</v>
      </c>
      <c r="L64" s="133"/>
      <c r="M64" s="234"/>
      <c r="N64" s="177" t="s">
        <v>76</v>
      </c>
      <c r="O64" s="235"/>
      <c r="P64" s="175"/>
      <c r="Q64" s="236">
        <v>0</v>
      </c>
      <c r="R64" s="236">
        <v>0</v>
      </c>
      <c r="S64" s="438"/>
      <c r="T64" s="438"/>
      <c r="U64" s="195">
        <v>0</v>
      </c>
      <c r="V64" s="195">
        <v>0</v>
      </c>
    </row>
    <row r="65" spans="1:22" x14ac:dyDescent="0.2">
      <c r="A65" s="156"/>
      <c r="B65" s="163"/>
      <c r="C65" s="164" t="s">
        <v>91</v>
      </c>
      <c r="D65" s="219"/>
      <c r="E65" s="169"/>
      <c r="F65" s="169">
        <v>0</v>
      </c>
      <c r="G65" s="169">
        <v>0</v>
      </c>
      <c r="H65" s="164"/>
      <c r="I65" s="191"/>
      <c r="J65" s="193">
        <v>0</v>
      </c>
      <c r="K65" s="193">
        <v>0</v>
      </c>
      <c r="L65" s="133"/>
      <c r="M65" s="237"/>
      <c r="N65" s="178" t="s">
        <v>91</v>
      </c>
      <c r="O65" s="198"/>
      <c r="P65" s="199"/>
      <c r="Q65" s="238">
        <v>0</v>
      </c>
      <c r="R65" s="238">
        <v>0</v>
      </c>
      <c r="S65" s="178"/>
      <c r="T65" s="216"/>
      <c r="U65" s="192">
        <v>0</v>
      </c>
      <c r="V65" s="192">
        <v>0</v>
      </c>
    </row>
    <row r="66" spans="1:22" x14ac:dyDescent="0.2">
      <c r="A66" s="156"/>
      <c r="B66" s="309"/>
      <c r="C66" s="315" t="s">
        <v>170</v>
      </c>
      <c r="D66" s="310"/>
      <c r="E66" s="311"/>
      <c r="F66" s="312">
        <v>0</v>
      </c>
      <c r="G66" s="312">
        <v>0</v>
      </c>
      <c r="H66" s="304"/>
      <c r="I66" s="313"/>
      <c r="J66" s="314"/>
      <c r="K66" s="314"/>
      <c r="L66" s="133"/>
      <c r="M66" s="237"/>
      <c r="N66" s="315" t="s">
        <v>170</v>
      </c>
      <c r="O66" s="310"/>
      <c r="P66" s="311"/>
      <c r="Q66" s="312">
        <v>0</v>
      </c>
      <c r="R66" s="312">
        <v>0</v>
      </c>
      <c r="S66" s="304"/>
      <c r="T66" s="313"/>
      <c r="U66" s="314"/>
      <c r="V66" s="314"/>
    </row>
    <row r="67" spans="1:22" x14ac:dyDescent="0.2">
      <c r="A67" s="156"/>
      <c r="B67" s="301" t="s">
        <v>168</v>
      </c>
      <c r="C67" s="302"/>
      <c r="D67" s="303">
        <f>AVERAGE(B55:B63)</f>
        <v>4.75</v>
      </c>
      <c r="E67" s="136"/>
      <c r="F67" s="171">
        <f>SUM(F55:F66)</f>
        <v>0</v>
      </c>
      <c r="G67" s="171">
        <f>SUM(G55:G66)</f>
        <v>0</v>
      </c>
      <c r="H67" s="132"/>
      <c r="I67" s="171"/>
      <c r="J67" s="171">
        <f>SUM(J55:J65)</f>
        <v>0</v>
      </c>
      <c r="K67" s="171">
        <f>SUM(K55:K65)</f>
        <v>0</v>
      </c>
      <c r="L67" s="133"/>
      <c r="M67" s="301" t="s">
        <v>168</v>
      </c>
      <c r="N67" s="302"/>
      <c r="O67" s="303">
        <f>AVERAGE(M55:M63)</f>
        <v>5</v>
      </c>
      <c r="P67" s="239"/>
      <c r="Q67" s="230">
        <f>SUM(Q55:Q66)</f>
        <v>0</v>
      </c>
      <c r="R67" s="256">
        <f>SUM(R55:R66)</f>
        <v>0</v>
      </c>
      <c r="S67" s="256"/>
      <c r="T67" s="256"/>
      <c r="U67" s="256">
        <f>SUM(U55:U65)</f>
        <v>0</v>
      </c>
      <c r="V67" s="256">
        <f>SUM(V55:V65)</f>
        <v>0</v>
      </c>
    </row>
    <row r="68" spans="1:22" x14ac:dyDescent="0.2">
      <c r="A68" s="221"/>
      <c r="B68" s="222"/>
      <c r="C68" s="223"/>
      <c r="D68" s="220"/>
      <c r="E68" s="209"/>
      <c r="F68" s="189"/>
      <c r="G68" s="189"/>
      <c r="H68" s="209"/>
      <c r="I68" s="189"/>
      <c r="J68" s="209"/>
      <c r="K68" s="209"/>
      <c r="L68" s="133"/>
      <c r="M68" s="227"/>
      <c r="N68" s="187"/>
      <c r="O68" s="188"/>
      <c r="P68" s="188"/>
      <c r="Q68" s="189"/>
      <c r="R68" s="189"/>
      <c r="S68" s="209"/>
      <c r="T68" s="189"/>
      <c r="U68" s="209"/>
      <c r="V68" s="209"/>
    </row>
    <row r="69" spans="1:22" x14ac:dyDescent="0.2">
      <c r="A69" s="186"/>
      <c r="B69" s="132"/>
      <c r="C69" s="138"/>
      <c r="D69" s="179"/>
      <c r="E69" s="132"/>
      <c r="F69" s="132"/>
      <c r="G69" s="132"/>
      <c r="H69" s="132"/>
      <c r="I69" s="171"/>
      <c r="J69" s="132"/>
      <c r="K69" s="132"/>
      <c r="L69" s="133"/>
      <c r="M69" s="180"/>
      <c r="N69" s="181"/>
      <c r="O69" s="182"/>
      <c r="P69" s="182"/>
      <c r="Q69" s="132"/>
      <c r="R69" s="132"/>
      <c r="S69" s="132"/>
      <c r="T69" s="171"/>
      <c r="U69" s="132"/>
      <c r="V69" s="132"/>
    </row>
    <row r="70" spans="1:22" ht="14.25" customHeight="1" x14ac:dyDescent="0.2">
      <c r="A70" s="156"/>
      <c r="B70" s="241"/>
      <c r="C70" s="458" t="s">
        <v>162</v>
      </c>
      <c r="D70" s="458"/>
      <c r="E70" s="257"/>
      <c r="F70" s="259" t="s">
        <v>210</v>
      </c>
      <c r="G70" s="259"/>
      <c r="H70" s="444" t="s">
        <v>208</v>
      </c>
      <c r="I70" s="444"/>
      <c r="J70" s="259" t="s">
        <v>11</v>
      </c>
      <c r="K70" s="259"/>
      <c r="L70" s="133"/>
      <c r="M70" s="241"/>
      <c r="N70" s="339"/>
      <c r="O70" s="339"/>
      <c r="P70" s="339"/>
      <c r="Q70" s="440" t="s">
        <v>77</v>
      </c>
      <c r="R70" s="440"/>
      <c r="S70" s="444" t="s">
        <v>208</v>
      </c>
      <c r="T70" s="444"/>
      <c r="U70" s="440" t="s">
        <v>11</v>
      </c>
      <c r="V70" s="440"/>
    </row>
    <row r="71" spans="1:22" ht="18" x14ac:dyDescent="0.25">
      <c r="A71" s="156"/>
      <c r="B71" s="201" t="s">
        <v>14</v>
      </c>
      <c r="C71" s="459"/>
      <c r="D71" s="459"/>
      <c r="E71" s="258"/>
      <c r="F71" s="258" t="s">
        <v>80</v>
      </c>
      <c r="G71" s="258" t="s">
        <v>81</v>
      </c>
      <c r="H71" s="445"/>
      <c r="I71" s="445"/>
      <c r="J71" s="258" t="s">
        <v>4</v>
      </c>
      <c r="K71" s="258" t="s">
        <v>6</v>
      </c>
      <c r="L71" s="133"/>
      <c r="M71" s="201" t="s">
        <v>14</v>
      </c>
      <c r="N71" s="443" t="s">
        <v>94</v>
      </c>
      <c r="O71" s="443"/>
      <c r="P71" s="333"/>
      <c r="Q71" s="157" t="s">
        <v>80</v>
      </c>
      <c r="R71" s="157" t="s">
        <v>81</v>
      </c>
      <c r="S71" s="445"/>
      <c r="T71" s="445"/>
      <c r="U71" s="157" t="s">
        <v>4</v>
      </c>
      <c r="V71" s="157" t="s">
        <v>6</v>
      </c>
    </row>
    <row r="72" spans="1:22" x14ac:dyDescent="0.2">
      <c r="A72" s="156"/>
      <c r="B72" s="365">
        <v>6.5</v>
      </c>
      <c r="C72" s="159" t="s">
        <v>232</v>
      </c>
      <c r="D72" s="167"/>
      <c r="E72" s="162"/>
      <c r="F72" s="162">
        <v>0</v>
      </c>
      <c r="G72" s="162">
        <v>0</v>
      </c>
      <c r="H72" s="436" t="e">
        <f t="shared" ref="H72:H77" si="21">F72/(J72+K72)</f>
        <v>#DIV/0!</v>
      </c>
      <c r="I72" s="436"/>
      <c r="J72" s="336">
        <v>0</v>
      </c>
      <c r="K72" s="191">
        <v>0</v>
      </c>
      <c r="L72" s="133"/>
      <c r="M72" s="365">
        <v>6.5</v>
      </c>
      <c r="N72" s="164" t="s">
        <v>151</v>
      </c>
      <c r="O72" s="255"/>
      <c r="P72" s="165"/>
      <c r="Q72" s="166">
        <v>0</v>
      </c>
      <c r="R72" s="166">
        <v>0</v>
      </c>
      <c r="S72" s="436" t="e">
        <f t="shared" ref="S72:S73" si="22">Q72/(U72+V72)</f>
        <v>#DIV/0!</v>
      </c>
      <c r="T72" s="436"/>
      <c r="U72" s="335">
        <v>0</v>
      </c>
      <c r="V72" s="192">
        <v>0</v>
      </c>
    </row>
    <row r="73" spans="1:22" x14ac:dyDescent="0.2">
      <c r="A73" s="156"/>
      <c r="B73" s="365">
        <v>6.5</v>
      </c>
      <c r="C73" s="177" t="s">
        <v>102</v>
      </c>
      <c r="D73" s="167"/>
      <c r="E73" s="162"/>
      <c r="F73" s="162">
        <v>0</v>
      </c>
      <c r="G73" s="162">
        <v>0</v>
      </c>
      <c r="H73" s="437" t="e">
        <f t="shared" si="21"/>
        <v>#DIV/0!</v>
      </c>
      <c r="I73" s="437"/>
      <c r="J73" s="192">
        <v>0</v>
      </c>
      <c r="K73" s="191">
        <v>0</v>
      </c>
      <c r="L73" s="133"/>
      <c r="M73" s="365">
        <v>6.5</v>
      </c>
      <c r="N73" s="178" t="s">
        <v>95</v>
      </c>
      <c r="O73" s="255"/>
      <c r="P73" s="165"/>
      <c r="Q73" s="166">
        <v>0</v>
      </c>
      <c r="R73" s="166">
        <v>0</v>
      </c>
      <c r="S73" s="437" t="e">
        <f t="shared" si="22"/>
        <v>#DIV/0!</v>
      </c>
      <c r="T73" s="437"/>
      <c r="U73" s="192">
        <v>0</v>
      </c>
      <c r="V73" s="192">
        <v>0</v>
      </c>
    </row>
    <row r="74" spans="1:22" x14ac:dyDescent="0.2">
      <c r="A74" s="156"/>
      <c r="B74" s="365">
        <v>6</v>
      </c>
      <c r="C74" s="177" t="s">
        <v>219</v>
      </c>
      <c r="D74" s="235"/>
      <c r="E74" s="162"/>
      <c r="F74" s="162">
        <v>0</v>
      </c>
      <c r="G74" s="162">
        <v>0</v>
      </c>
      <c r="H74" s="437" t="e">
        <f t="shared" si="21"/>
        <v>#DIV/0!</v>
      </c>
      <c r="I74" s="437"/>
      <c r="J74" s="192">
        <v>0</v>
      </c>
      <c r="K74" s="191">
        <v>0</v>
      </c>
      <c r="L74" s="133"/>
      <c r="M74" s="365">
        <v>5.5</v>
      </c>
      <c r="N74" s="178" t="s">
        <v>274</v>
      </c>
      <c r="O74" s="167"/>
      <c r="P74" s="162"/>
      <c r="Q74" s="162">
        <v>0</v>
      </c>
      <c r="R74" s="162">
        <v>0</v>
      </c>
      <c r="S74" s="437" t="e">
        <f t="shared" ref="S74" si="23">Q74/(U74+V74)</f>
        <v>#DIV/0!</v>
      </c>
      <c r="T74" s="437"/>
      <c r="U74" s="192">
        <v>0</v>
      </c>
      <c r="V74" s="191">
        <v>0</v>
      </c>
    </row>
    <row r="75" spans="1:22" x14ac:dyDescent="0.2">
      <c r="A75" s="156"/>
      <c r="B75" s="365">
        <v>5</v>
      </c>
      <c r="C75" s="177" t="s">
        <v>125</v>
      </c>
      <c r="D75" s="235"/>
      <c r="E75" s="162"/>
      <c r="F75" s="162">
        <v>0</v>
      </c>
      <c r="G75" s="162">
        <v>0</v>
      </c>
      <c r="H75" s="438" t="e">
        <f t="shared" si="21"/>
        <v>#DIV/0!</v>
      </c>
      <c r="I75" s="438"/>
      <c r="J75" s="195">
        <v>0</v>
      </c>
      <c r="K75" s="191">
        <v>0</v>
      </c>
      <c r="L75" s="133"/>
      <c r="M75" s="365">
        <v>4.5</v>
      </c>
      <c r="N75" s="178" t="s">
        <v>275</v>
      </c>
      <c r="O75" s="167"/>
      <c r="P75" s="162"/>
      <c r="Q75" s="162">
        <v>0</v>
      </c>
      <c r="R75" s="162">
        <v>0</v>
      </c>
      <c r="S75" s="437" t="e">
        <f t="shared" ref="S75" si="24">Q75/(U75+V75)</f>
        <v>#DIV/0!</v>
      </c>
      <c r="T75" s="437"/>
      <c r="U75" s="192">
        <v>0</v>
      </c>
      <c r="V75" s="191">
        <v>0</v>
      </c>
    </row>
    <row r="76" spans="1:22" x14ac:dyDescent="0.2">
      <c r="A76" s="156"/>
      <c r="B76" s="365">
        <v>4.5</v>
      </c>
      <c r="C76" s="159" t="s">
        <v>74</v>
      </c>
      <c r="D76" s="219"/>
      <c r="E76" s="169"/>
      <c r="F76" s="162">
        <v>0</v>
      </c>
      <c r="G76" s="162">
        <v>0</v>
      </c>
      <c r="H76" s="437" t="e">
        <f t="shared" si="21"/>
        <v>#DIV/0!</v>
      </c>
      <c r="I76" s="437"/>
      <c r="J76" s="192">
        <v>0</v>
      </c>
      <c r="K76" s="191">
        <v>0</v>
      </c>
      <c r="L76" s="133"/>
      <c r="M76" s="365">
        <v>4.5</v>
      </c>
      <c r="N76" s="178" t="s">
        <v>171</v>
      </c>
      <c r="O76" s="167"/>
      <c r="P76" s="162"/>
      <c r="Q76" s="162">
        <v>0</v>
      </c>
      <c r="R76" s="162">
        <v>0</v>
      </c>
      <c r="S76" s="437" t="e">
        <f t="shared" ref="S76" si="25">Q76/(U76+V76)</f>
        <v>#DIV/0!</v>
      </c>
      <c r="T76" s="437"/>
      <c r="U76" s="192">
        <v>0</v>
      </c>
      <c r="V76" s="191">
        <v>0</v>
      </c>
    </row>
    <row r="77" spans="1:22" x14ac:dyDescent="0.2">
      <c r="A77" s="156"/>
      <c r="B77" s="365">
        <v>4.5</v>
      </c>
      <c r="C77" s="164" t="s">
        <v>141</v>
      </c>
      <c r="D77" s="261"/>
      <c r="E77" s="162"/>
      <c r="F77" s="162">
        <v>0</v>
      </c>
      <c r="G77" s="162">
        <v>0</v>
      </c>
      <c r="H77" s="437" t="e">
        <f t="shared" si="21"/>
        <v>#DIV/0!</v>
      </c>
      <c r="I77" s="437"/>
      <c r="J77" s="191">
        <v>0</v>
      </c>
      <c r="K77" s="191">
        <v>0</v>
      </c>
      <c r="L77" s="133"/>
      <c r="M77" s="365">
        <v>4</v>
      </c>
      <c r="N77" s="159" t="s">
        <v>158</v>
      </c>
      <c r="O77" s="255"/>
      <c r="P77" s="165"/>
      <c r="Q77" s="166">
        <v>0</v>
      </c>
      <c r="R77" s="166">
        <v>0</v>
      </c>
      <c r="S77" s="437" t="e">
        <f t="shared" ref="S77:S78" si="26">Q77/(U77+V77)</f>
        <v>#DIV/0!</v>
      </c>
      <c r="T77" s="437"/>
      <c r="U77" s="195">
        <v>0</v>
      </c>
      <c r="V77" s="192">
        <v>0</v>
      </c>
    </row>
    <row r="78" spans="1:22" x14ac:dyDescent="0.2">
      <c r="A78" s="156"/>
      <c r="B78" s="365">
        <v>4.5</v>
      </c>
      <c r="C78" s="178" t="s">
        <v>161</v>
      </c>
      <c r="D78" s="167"/>
      <c r="E78" s="162"/>
      <c r="F78" s="162">
        <v>0</v>
      </c>
      <c r="G78" s="162">
        <v>0</v>
      </c>
      <c r="H78" s="438" t="e">
        <f t="shared" ref="H78" si="27">F78/(J78+K78)</f>
        <v>#DIV/0!</v>
      </c>
      <c r="I78" s="438"/>
      <c r="J78" s="195">
        <v>0</v>
      </c>
      <c r="K78" s="191">
        <v>0</v>
      </c>
      <c r="L78" s="133"/>
      <c r="M78" s="365">
        <v>3</v>
      </c>
      <c r="N78" s="177" t="s">
        <v>143</v>
      </c>
      <c r="O78" s="167"/>
      <c r="P78" s="162"/>
      <c r="Q78" s="162">
        <v>0</v>
      </c>
      <c r="R78" s="162">
        <v>0</v>
      </c>
      <c r="S78" s="437" t="e">
        <f t="shared" si="26"/>
        <v>#DIV/0!</v>
      </c>
      <c r="T78" s="437"/>
      <c r="U78" s="195">
        <v>0</v>
      </c>
      <c r="V78" s="191">
        <v>0</v>
      </c>
    </row>
    <row r="79" spans="1:22" x14ac:dyDescent="0.2">
      <c r="A79" s="156"/>
      <c r="B79" s="365">
        <v>3.5</v>
      </c>
      <c r="C79" s="159" t="s">
        <v>250</v>
      </c>
      <c r="D79" s="262"/>
      <c r="E79" s="162"/>
      <c r="F79" s="162">
        <v>0</v>
      </c>
      <c r="G79" s="162">
        <v>0</v>
      </c>
      <c r="H79" s="437" t="e">
        <f t="shared" ref="H79" si="28">F79/(J79+K79)</f>
        <v>#DIV/0!</v>
      </c>
      <c r="I79" s="437"/>
      <c r="J79" s="192">
        <v>0</v>
      </c>
      <c r="K79" s="191">
        <v>0</v>
      </c>
      <c r="L79" s="133"/>
      <c r="M79" s="365"/>
      <c r="N79" s="178"/>
      <c r="O79" s="167"/>
      <c r="P79" s="162"/>
      <c r="Q79" s="162"/>
      <c r="R79" s="162"/>
      <c r="S79" s="438"/>
      <c r="T79" s="438"/>
      <c r="U79" s="195"/>
      <c r="V79" s="191"/>
    </row>
    <row r="80" spans="1:22" x14ac:dyDescent="0.2">
      <c r="A80" s="156"/>
      <c r="B80" s="365">
        <v>3</v>
      </c>
      <c r="C80" s="159" t="s">
        <v>126</v>
      </c>
      <c r="D80" s="262"/>
      <c r="E80" s="162"/>
      <c r="F80" s="162">
        <v>0</v>
      </c>
      <c r="G80" s="162">
        <v>0</v>
      </c>
      <c r="H80" s="437" t="e">
        <f t="shared" ref="H80" si="29">F80/(J80+K80)</f>
        <v>#DIV/0!</v>
      </c>
      <c r="I80" s="437"/>
      <c r="J80" s="191">
        <v>0</v>
      </c>
      <c r="K80" s="191">
        <v>0</v>
      </c>
      <c r="L80" s="133"/>
      <c r="M80" s="365"/>
      <c r="N80" s="178"/>
      <c r="O80" s="167"/>
      <c r="P80" s="162"/>
      <c r="Q80" s="162"/>
      <c r="R80" s="162"/>
      <c r="S80" s="438"/>
      <c r="T80" s="438"/>
      <c r="U80" s="195"/>
      <c r="V80" s="191"/>
    </row>
    <row r="81" spans="1:22" ht="15" x14ac:dyDescent="0.25">
      <c r="A81" s="156"/>
      <c r="B81" s="361"/>
      <c r="C81" s="159" t="s">
        <v>76</v>
      </c>
      <c r="D81" s="160"/>
      <c r="E81" s="162"/>
      <c r="F81" s="162">
        <v>0</v>
      </c>
      <c r="G81" s="162">
        <v>0</v>
      </c>
      <c r="H81" s="159"/>
      <c r="I81" s="191"/>
      <c r="J81" s="191">
        <v>0</v>
      </c>
      <c r="K81" s="191">
        <v>0</v>
      </c>
      <c r="L81" s="133"/>
      <c r="M81" s="360"/>
      <c r="N81" s="177" t="s">
        <v>76</v>
      </c>
      <c r="O81" s="294"/>
      <c r="P81" s="175"/>
      <c r="Q81" s="176">
        <v>0</v>
      </c>
      <c r="R81" s="176">
        <v>0</v>
      </c>
      <c r="S81" s="438"/>
      <c r="T81" s="438"/>
      <c r="U81" s="195">
        <f>0+0</f>
        <v>0</v>
      </c>
      <c r="V81" s="195">
        <v>0</v>
      </c>
    </row>
    <row r="82" spans="1:22" x14ac:dyDescent="0.2">
      <c r="A82" s="156"/>
      <c r="B82" s="163"/>
      <c r="C82" s="164" t="s">
        <v>91</v>
      </c>
      <c r="D82" s="219"/>
      <c r="E82" s="169"/>
      <c r="F82" s="169">
        <v>0</v>
      </c>
      <c r="G82" s="169">
        <v>0</v>
      </c>
      <c r="H82" s="164"/>
      <c r="I82" s="191"/>
      <c r="J82" s="193">
        <v>0</v>
      </c>
      <c r="K82" s="193">
        <v>0</v>
      </c>
      <c r="L82" s="224"/>
      <c r="M82" s="197"/>
      <c r="N82" s="178" t="s">
        <v>91</v>
      </c>
      <c r="O82" s="198"/>
      <c r="P82" s="199"/>
      <c r="Q82" s="166">
        <v>0</v>
      </c>
      <c r="R82" s="166">
        <v>0</v>
      </c>
      <c r="S82" s="178"/>
      <c r="T82" s="216"/>
      <c r="U82" s="192">
        <v>0</v>
      </c>
      <c r="V82" s="192">
        <v>0</v>
      </c>
    </row>
    <row r="83" spans="1:22" x14ac:dyDescent="0.2">
      <c r="A83" s="156"/>
      <c r="B83" s="309"/>
      <c r="C83" s="315" t="s">
        <v>170</v>
      </c>
      <c r="D83" s="316"/>
      <c r="E83" s="311"/>
      <c r="F83" s="312">
        <v>0</v>
      </c>
      <c r="G83" s="312">
        <v>0</v>
      </c>
      <c r="H83" s="304"/>
      <c r="I83" s="313"/>
      <c r="J83" s="314"/>
      <c r="K83" s="314"/>
      <c r="L83" s="181"/>
      <c r="M83" s="197"/>
      <c r="N83" s="315" t="s">
        <v>170</v>
      </c>
      <c r="O83" s="310"/>
      <c r="P83" s="311"/>
      <c r="Q83" s="312">
        <v>0</v>
      </c>
      <c r="R83" s="312">
        <v>0</v>
      </c>
      <c r="S83" s="304"/>
      <c r="T83" s="313"/>
      <c r="U83" s="314"/>
      <c r="V83" s="314"/>
    </row>
    <row r="84" spans="1:22" x14ac:dyDescent="0.2">
      <c r="A84" s="156"/>
      <c r="B84" s="301" t="s">
        <v>168</v>
      </c>
      <c r="C84" s="302"/>
      <c r="D84" s="303">
        <f>AVERAGE(B72:B80)</f>
        <v>4.8888888888888893</v>
      </c>
      <c r="E84" s="136"/>
      <c r="F84" s="171">
        <f>SUM(F72:F83)</f>
        <v>0</v>
      </c>
      <c r="G84" s="171">
        <f>SUM(G72:G83)</f>
        <v>0</v>
      </c>
      <c r="H84" s="132"/>
      <c r="I84" s="171"/>
      <c r="J84" s="171">
        <f t="shared" ref="J84:K84" si="30">SUM(J72:J82)</f>
        <v>0</v>
      </c>
      <c r="K84" s="171">
        <f t="shared" si="30"/>
        <v>0</v>
      </c>
      <c r="L84" s="133"/>
      <c r="M84" s="301" t="s">
        <v>168</v>
      </c>
      <c r="N84" s="302"/>
      <c r="O84" s="317">
        <f>AVERAGE(M72:M80)</f>
        <v>4.9285714285714288</v>
      </c>
      <c r="P84" s="134"/>
      <c r="Q84" s="171">
        <f>SUM(Q72:Q83)</f>
        <v>0</v>
      </c>
      <c r="R84" s="171">
        <f>SUM(R72:R83)</f>
        <v>0</v>
      </c>
      <c r="S84" s="132"/>
      <c r="T84" s="171"/>
      <c r="U84" s="171">
        <f>SUM(U72:U82)</f>
        <v>0</v>
      </c>
      <c r="V84" s="171">
        <f>SUM(V72:V82)</f>
        <v>0</v>
      </c>
    </row>
    <row r="85" spans="1:22" x14ac:dyDescent="0.2">
      <c r="A85" s="156"/>
      <c r="B85" s="137"/>
      <c r="C85" s="133"/>
      <c r="D85" s="196"/>
      <c r="E85" s="136"/>
      <c r="F85" s="171"/>
      <c r="G85" s="171"/>
      <c r="H85" s="132"/>
      <c r="I85" s="171"/>
      <c r="J85" s="171"/>
      <c r="K85" s="171"/>
      <c r="L85" s="133"/>
      <c r="M85" s="170"/>
      <c r="N85" s="133"/>
      <c r="O85" s="134"/>
      <c r="P85" s="134"/>
      <c r="Q85" s="171"/>
      <c r="R85" s="171"/>
      <c r="S85" s="132"/>
      <c r="T85" s="171"/>
      <c r="U85" s="171"/>
      <c r="V85" s="171"/>
    </row>
    <row r="86" spans="1:22" ht="14.25" customHeight="1" x14ac:dyDescent="0.25">
      <c r="A86" s="156"/>
      <c r="B86" s="241"/>
      <c r="C86" s="187"/>
      <c r="D86" s="338"/>
      <c r="E86" s="257"/>
      <c r="F86" s="332" t="s">
        <v>211</v>
      </c>
      <c r="G86" s="332"/>
      <c r="H86" s="444" t="s">
        <v>208</v>
      </c>
      <c r="I86" s="444"/>
      <c r="J86" s="332" t="s">
        <v>11</v>
      </c>
      <c r="K86" s="332"/>
      <c r="L86" s="133"/>
      <c r="M86" s="390"/>
      <c r="N86" s="181"/>
      <c r="O86" s="391"/>
      <c r="P86" s="392"/>
      <c r="Q86" s="337"/>
      <c r="R86" s="387"/>
      <c r="S86" s="444"/>
      <c r="T86" s="444"/>
      <c r="U86" s="387"/>
      <c r="V86" s="387"/>
    </row>
    <row r="87" spans="1:22" ht="15" customHeight="1" x14ac:dyDescent="0.25">
      <c r="A87" s="156"/>
      <c r="B87" s="201" t="s">
        <v>14</v>
      </c>
      <c r="C87" s="457" t="s">
        <v>135</v>
      </c>
      <c r="D87" s="457"/>
      <c r="E87" s="258"/>
      <c r="F87" s="258" t="s">
        <v>80</v>
      </c>
      <c r="G87" s="258" t="s">
        <v>81</v>
      </c>
      <c r="H87" s="445"/>
      <c r="I87" s="445"/>
      <c r="J87" s="258" t="s">
        <v>4</v>
      </c>
      <c r="K87" s="258" t="s">
        <v>6</v>
      </c>
      <c r="L87" s="133"/>
      <c r="M87" s="387"/>
      <c r="N87" s="393"/>
      <c r="O87" s="391"/>
      <c r="P87" s="394"/>
      <c r="Q87" s="394"/>
      <c r="R87" s="394"/>
      <c r="S87" s="444"/>
      <c r="T87" s="444"/>
      <c r="U87" s="394"/>
      <c r="V87" s="394"/>
    </row>
    <row r="88" spans="1:22" x14ac:dyDescent="0.2">
      <c r="A88" s="156"/>
      <c r="B88" s="365">
        <v>6</v>
      </c>
      <c r="C88" s="178" t="s">
        <v>230</v>
      </c>
      <c r="D88" s="184"/>
      <c r="E88" s="162"/>
      <c r="F88" s="162">
        <v>0</v>
      </c>
      <c r="G88" s="162">
        <v>0</v>
      </c>
      <c r="H88" s="437" t="e">
        <f t="shared" ref="H88:H95" si="31">F88/(J88+K88)</f>
        <v>#DIV/0!</v>
      </c>
      <c r="I88" s="437"/>
      <c r="J88" s="192">
        <v>0</v>
      </c>
      <c r="K88" s="191">
        <v>0</v>
      </c>
      <c r="L88" s="133"/>
      <c r="M88" s="395"/>
      <c r="N88" s="138"/>
      <c r="O88" s="396"/>
      <c r="P88" s="396"/>
      <c r="Q88" s="270"/>
      <c r="R88" s="270"/>
      <c r="S88" s="460"/>
      <c r="T88" s="460"/>
      <c r="U88" s="307"/>
      <c r="V88" s="307"/>
    </row>
    <row r="89" spans="1:22" x14ac:dyDescent="0.2">
      <c r="A89" s="156"/>
      <c r="B89" s="365">
        <v>5.5</v>
      </c>
      <c r="C89" s="138" t="s">
        <v>137</v>
      </c>
      <c r="D89" s="167"/>
      <c r="E89" s="162"/>
      <c r="F89" s="162">
        <v>0</v>
      </c>
      <c r="G89" s="162">
        <v>0</v>
      </c>
      <c r="H89" s="437" t="e">
        <f t="shared" si="31"/>
        <v>#DIV/0!</v>
      </c>
      <c r="I89" s="437"/>
      <c r="J89" s="192">
        <v>0</v>
      </c>
      <c r="K89" s="191">
        <v>0</v>
      </c>
      <c r="L89" s="133"/>
      <c r="M89" s="395"/>
      <c r="N89" s="138"/>
      <c r="O89" s="397"/>
      <c r="P89" s="270"/>
      <c r="Q89" s="270"/>
      <c r="R89" s="270"/>
      <c r="S89" s="460"/>
      <c r="T89" s="460"/>
      <c r="U89" s="307"/>
      <c r="V89" s="307"/>
    </row>
    <row r="90" spans="1:22" x14ac:dyDescent="0.2">
      <c r="A90" s="156"/>
      <c r="B90" s="365">
        <v>4</v>
      </c>
      <c r="C90" s="178" t="s">
        <v>138</v>
      </c>
      <c r="D90" s="184"/>
      <c r="E90" s="162"/>
      <c r="F90" s="162">
        <v>0</v>
      </c>
      <c r="G90" s="162">
        <v>0</v>
      </c>
      <c r="H90" s="437" t="e">
        <f t="shared" si="31"/>
        <v>#DIV/0!</v>
      </c>
      <c r="I90" s="437"/>
      <c r="J90" s="192">
        <v>0</v>
      </c>
      <c r="K90" s="191">
        <v>0</v>
      </c>
      <c r="L90" s="133"/>
      <c r="M90" s="395"/>
      <c r="N90" s="138"/>
      <c r="O90" s="397"/>
      <c r="P90" s="270"/>
      <c r="Q90" s="270"/>
      <c r="R90" s="270"/>
      <c r="S90" s="460"/>
      <c r="T90" s="460"/>
      <c r="U90" s="307"/>
      <c r="V90" s="307"/>
    </row>
    <row r="91" spans="1:22" x14ac:dyDescent="0.2">
      <c r="A91" s="156"/>
      <c r="B91" s="365">
        <v>4</v>
      </c>
      <c r="C91" s="178" t="s">
        <v>140</v>
      </c>
      <c r="D91" s="184"/>
      <c r="E91" s="162"/>
      <c r="F91" s="162">
        <v>0</v>
      </c>
      <c r="G91" s="162">
        <v>0</v>
      </c>
      <c r="H91" s="437" t="e">
        <f t="shared" si="31"/>
        <v>#DIV/0!</v>
      </c>
      <c r="I91" s="437"/>
      <c r="J91" s="192">
        <v>0</v>
      </c>
      <c r="K91" s="191">
        <v>0</v>
      </c>
      <c r="L91" s="133"/>
      <c r="M91" s="395"/>
      <c r="N91" s="138"/>
      <c r="O91" s="396"/>
      <c r="P91" s="396"/>
      <c r="Q91" s="270"/>
      <c r="R91" s="270"/>
      <c r="S91" s="460"/>
      <c r="T91" s="460"/>
      <c r="U91" s="307"/>
      <c r="V91" s="307"/>
    </row>
    <row r="92" spans="1:22" x14ac:dyDescent="0.2">
      <c r="A92" s="156"/>
      <c r="B92" s="365">
        <v>4</v>
      </c>
      <c r="C92" s="159" t="s">
        <v>139</v>
      </c>
      <c r="D92" s="184"/>
      <c r="E92" s="162"/>
      <c r="F92" s="162">
        <v>0</v>
      </c>
      <c r="G92" s="162">
        <v>0</v>
      </c>
      <c r="H92" s="437" t="e">
        <f t="shared" si="31"/>
        <v>#DIV/0!</v>
      </c>
      <c r="I92" s="437"/>
      <c r="J92" s="192">
        <v>0</v>
      </c>
      <c r="K92" s="191">
        <v>0</v>
      </c>
      <c r="L92" s="133"/>
      <c r="M92" s="395"/>
      <c r="N92" s="138"/>
      <c r="O92" s="397"/>
      <c r="P92" s="270"/>
      <c r="Q92" s="270"/>
      <c r="R92" s="270"/>
      <c r="S92" s="460"/>
      <c r="T92" s="460"/>
      <c r="U92" s="307"/>
      <c r="V92" s="307"/>
    </row>
    <row r="93" spans="1:22" x14ac:dyDescent="0.2">
      <c r="A93" s="156"/>
      <c r="B93" s="365">
        <v>4</v>
      </c>
      <c r="C93" s="178" t="s">
        <v>153</v>
      </c>
      <c r="D93" s="167"/>
      <c r="E93" s="162"/>
      <c r="F93" s="162">
        <v>0</v>
      </c>
      <c r="G93" s="176">
        <v>0</v>
      </c>
      <c r="H93" s="437" t="e">
        <f t="shared" si="31"/>
        <v>#DIV/0!</v>
      </c>
      <c r="I93" s="437"/>
      <c r="J93" s="192">
        <v>0</v>
      </c>
      <c r="K93" s="191">
        <v>0</v>
      </c>
      <c r="L93" s="133"/>
      <c r="M93" s="395"/>
      <c r="N93" s="138"/>
      <c r="O93" s="397"/>
      <c r="P93" s="270"/>
      <c r="Q93" s="270"/>
      <c r="R93" s="270"/>
      <c r="S93" s="460"/>
      <c r="T93" s="460"/>
      <c r="U93" s="307"/>
      <c r="V93" s="307"/>
    </row>
    <row r="94" spans="1:22" x14ac:dyDescent="0.2">
      <c r="A94" s="156"/>
      <c r="B94" s="365">
        <v>3.5</v>
      </c>
      <c r="C94" s="178" t="s">
        <v>236</v>
      </c>
      <c r="D94" s="184"/>
      <c r="E94" s="162"/>
      <c r="F94" s="162">
        <v>0</v>
      </c>
      <c r="G94" s="162">
        <v>0</v>
      </c>
      <c r="H94" s="437" t="e">
        <f t="shared" si="31"/>
        <v>#DIV/0!</v>
      </c>
      <c r="I94" s="437"/>
      <c r="J94" s="195">
        <v>0</v>
      </c>
      <c r="K94" s="191">
        <v>0</v>
      </c>
      <c r="L94" s="133"/>
      <c r="M94" s="395"/>
      <c r="N94" s="138"/>
      <c r="O94" s="397"/>
      <c r="P94" s="270"/>
      <c r="Q94" s="270"/>
      <c r="R94" s="270"/>
      <c r="S94" s="460"/>
      <c r="T94" s="460"/>
      <c r="U94" s="307"/>
      <c r="V94" s="307"/>
    </row>
    <row r="95" spans="1:22" x14ac:dyDescent="0.2">
      <c r="A95" s="156"/>
      <c r="B95" s="365">
        <v>3.5</v>
      </c>
      <c r="C95" s="177" t="s">
        <v>231</v>
      </c>
      <c r="D95" s="167"/>
      <c r="E95" s="162"/>
      <c r="F95" s="162">
        <v>0</v>
      </c>
      <c r="G95" s="162">
        <v>0</v>
      </c>
      <c r="H95" s="437" t="e">
        <f t="shared" si="31"/>
        <v>#DIV/0!</v>
      </c>
      <c r="I95" s="437"/>
      <c r="J95" s="192">
        <v>0</v>
      </c>
      <c r="K95" s="191">
        <v>0</v>
      </c>
      <c r="L95" s="133"/>
      <c r="M95" s="395"/>
      <c r="N95" s="138"/>
      <c r="O95" s="397"/>
      <c r="P95" s="270"/>
      <c r="Q95" s="270"/>
      <c r="R95" s="270"/>
      <c r="S95" s="460"/>
      <c r="T95" s="460"/>
      <c r="U95" s="307"/>
      <c r="V95" s="307"/>
    </row>
    <row r="96" spans="1:22" ht="15" x14ac:dyDescent="0.25">
      <c r="A96" s="156"/>
      <c r="B96" s="365"/>
      <c r="C96" s="177"/>
      <c r="D96" s="167"/>
      <c r="E96" s="162"/>
      <c r="F96" s="162"/>
      <c r="G96" s="162"/>
      <c r="H96" s="437"/>
      <c r="I96" s="437"/>
      <c r="J96" s="192"/>
      <c r="K96" s="191"/>
      <c r="L96" s="133"/>
      <c r="M96" s="398"/>
      <c r="N96" s="138"/>
      <c r="O96" s="397"/>
      <c r="P96" s="270"/>
      <c r="Q96" s="270"/>
      <c r="R96" s="270"/>
      <c r="S96" s="460"/>
      <c r="T96" s="460"/>
      <c r="U96" s="307"/>
      <c r="V96" s="307"/>
    </row>
    <row r="97" spans="1:22" ht="15" x14ac:dyDescent="0.25">
      <c r="A97" s="156"/>
      <c r="B97" s="363"/>
      <c r="C97" s="159" t="s">
        <v>76</v>
      </c>
      <c r="D97" s="160"/>
      <c r="E97" s="162"/>
      <c r="F97" s="162">
        <v>0</v>
      </c>
      <c r="G97" s="162">
        <v>0</v>
      </c>
      <c r="H97" s="438"/>
      <c r="I97" s="438"/>
      <c r="J97" s="191">
        <v>0</v>
      </c>
      <c r="K97" s="191">
        <v>0</v>
      </c>
      <c r="L97" s="133"/>
      <c r="M97" s="270"/>
      <c r="N97" s="138"/>
      <c r="O97" s="397"/>
      <c r="P97" s="270"/>
      <c r="Q97" s="270"/>
      <c r="R97" s="270"/>
      <c r="S97" s="138"/>
      <c r="T97" s="307"/>
      <c r="U97" s="307"/>
      <c r="V97" s="307"/>
    </row>
    <row r="98" spans="1:22" x14ac:dyDescent="0.2">
      <c r="A98" s="156"/>
      <c r="B98" s="163"/>
      <c r="C98" s="164" t="s">
        <v>91</v>
      </c>
      <c r="D98" s="219"/>
      <c r="E98" s="169"/>
      <c r="F98" s="169">
        <v>0</v>
      </c>
      <c r="G98" s="169">
        <v>0</v>
      </c>
      <c r="H98" s="164"/>
      <c r="I98" s="191"/>
      <c r="J98" s="193">
        <v>0</v>
      </c>
      <c r="K98" s="193">
        <v>0</v>
      </c>
      <c r="L98" s="133"/>
      <c r="M98" s="270"/>
      <c r="N98" s="138"/>
      <c r="O98" s="397"/>
      <c r="P98" s="270"/>
      <c r="Q98" s="270"/>
      <c r="R98" s="270"/>
      <c r="S98" s="138"/>
      <c r="T98" s="307"/>
      <c r="U98" s="307"/>
      <c r="V98" s="307"/>
    </row>
    <row r="99" spans="1:22" x14ac:dyDescent="0.2">
      <c r="A99" s="156"/>
      <c r="B99" s="309"/>
      <c r="C99" s="315" t="s">
        <v>170</v>
      </c>
      <c r="D99" s="316"/>
      <c r="E99" s="311"/>
      <c r="F99" s="312">
        <v>0</v>
      </c>
      <c r="G99" s="312">
        <v>0</v>
      </c>
      <c r="H99" s="304"/>
      <c r="I99" s="313"/>
      <c r="J99" s="314"/>
      <c r="K99" s="314"/>
      <c r="L99" s="133"/>
      <c r="M99" s="270"/>
      <c r="N99" s="390"/>
      <c r="O99" s="397"/>
      <c r="P99" s="239"/>
      <c r="Q99" s="270"/>
      <c r="R99" s="270"/>
      <c r="S99" s="138"/>
      <c r="T99" s="387"/>
      <c r="U99" s="307"/>
      <c r="V99" s="307"/>
    </row>
    <row r="100" spans="1:22" x14ac:dyDescent="0.2">
      <c r="A100" s="156"/>
      <c r="B100" s="301" t="s">
        <v>168</v>
      </c>
      <c r="C100" s="302"/>
      <c r="D100" s="303">
        <f>AVERAGE(B88:B96)</f>
        <v>4.3125</v>
      </c>
      <c r="E100" s="136"/>
      <c r="F100" s="171">
        <f>SUM(F88:F99)</f>
        <v>0</v>
      </c>
      <c r="G100" s="171">
        <f>SUM(G88:G99)</f>
        <v>0</v>
      </c>
      <c r="H100" s="132"/>
      <c r="I100" s="171"/>
      <c r="J100" s="171">
        <f>SUM(J88:J98)</f>
        <v>0</v>
      </c>
      <c r="K100" s="171">
        <f>SUM(K88:K98)</f>
        <v>0</v>
      </c>
      <c r="L100" s="133"/>
      <c r="M100" s="269"/>
      <c r="N100" s="181"/>
      <c r="O100" s="399"/>
      <c r="P100" s="389"/>
      <c r="Q100" s="387"/>
      <c r="R100" s="387"/>
      <c r="S100" s="270"/>
      <c r="T100" s="387"/>
      <c r="U100" s="387"/>
      <c r="V100" s="387"/>
    </row>
    <row r="101" spans="1:22" x14ac:dyDescent="0.2">
      <c r="A101" s="156"/>
      <c r="B101" s="137"/>
      <c r="C101" s="133"/>
      <c r="D101" s="196"/>
      <c r="E101" s="136"/>
      <c r="F101" s="171"/>
      <c r="G101" s="171"/>
      <c r="H101" s="132"/>
      <c r="I101" s="171"/>
      <c r="J101" s="171"/>
      <c r="K101" s="171"/>
      <c r="L101" s="133"/>
      <c r="M101" s="137"/>
      <c r="N101" s="133"/>
      <c r="O101" s="196"/>
      <c r="P101" s="136"/>
      <c r="Q101" s="171"/>
      <c r="R101" s="171"/>
      <c r="S101" s="132"/>
      <c r="T101" s="171"/>
      <c r="U101" s="171"/>
      <c r="V101" s="171"/>
    </row>
    <row r="102" spans="1:22" x14ac:dyDescent="0.2">
      <c r="A102" s="156"/>
      <c r="B102" s="137"/>
      <c r="C102" s="133"/>
      <c r="D102" s="196"/>
      <c r="E102" s="136"/>
      <c r="F102" s="171"/>
      <c r="G102" s="171"/>
      <c r="H102" s="132"/>
      <c r="I102" s="171"/>
      <c r="J102" s="171"/>
      <c r="K102" s="171"/>
      <c r="L102" s="133"/>
      <c r="M102" s="137"/>
      <c r="N102" s="133"/>
      <c r="O102" s="196"/>
      <c r="P102" s="136"/>
      <c r="Q102" s="171"/>
      <c r="R102" s="171"/>
      <c r="S102" s="132"/>
      <c r="T102" s="171"/>
      <c r="U102" s="171"/>
      <c r="V102" s="171"/>
    </row>
    <row r="103" spans="1:22" ht="14.25" customHeight="1" x14ac:dyDescent="0.25">
      <c r="A103" s="156"/>
      <c r="B103" s="137"/>
      <c r="C103" s="260"/>
      <c r="D103" s="260"/>
      <c r="E103" s="136"/>
      <c r="F103" s="171"/>
      <c r="G103" s="171"/>
      <c r="H103" s="132"/>
      <c r="I103" s="171"/>
      <c r="J103" s="171"/>
      <c r="K103" s="171"/>
      <c r="L103" s="133"/>
      <c r="M103" s="170"/>
      <c r="N103" s="133"/>
      <c r="O103" s="134"/>
      <c r="P103" s="134"/>
      <c r="Q103" s="171"/>
      <c r="R103" s="171"/>
      <c r="S103" s="132"/>
      <c r="T103" s="171"/>
      <c r="U103" s="194"/>
      <c r="V103" s="194"/>
    </row>
    <row r="104" spans="1:22" ht="14.25" customHeight="1" x14ac:dyDescent="0.25">
      <c r="A104" s="156"/>
      <c r="B104" s="137"/>
      <c r="C104" s="260"/>
      <c r="D104" s="260"/>
      <c r="E104" s="136"/>
      <c r="F104" s="171"/>
      <c r="G104" s="171"/>
      <c r="H104" s="132"/>
      <c r="I104" s="171"/>
      <c r="J104" s="171"/>
      <c r="K104" s="171"/>
      <c r="L104" s="133"/>
      <c r="M104" s="170"/>
      <c r="N104" s="133"/>
      <c r="O104" s="134"/>
      <c r="P104" s="134"/>
      <c r="Q104" s="171"/>
      <c r="R104" s="171"/>
      <c r="S104" s="132"/>
      <c r="T104" s="171"/>
      <c r="U104" s="194"/>
      <c r="V104" s="194"/>
    </row>
    <row r="105" spans="1:22" ht="14.25" customHeight="1" x14ac:dyDescent="0.25">
      <c r="A105" s="156"/>
      <c r="B105" s="137"/>
      <c r="C105" s="260"/>
      <c r="D105" s="260"/>
      <c r="E105" s="136"/>
      <c r="F105" s="171"/>
      <c r="G105" s="171"/>
      <c r="H105" s="132"/>
      <c r="I105" s="171"/>
      <c r="J105" s="171"/>
      <c r="K105" s="171"/>
      <c r="L105" s="133"/>
      <c r="M105" s="170"/>
      <c r="N105" s="133"/>
      <c r="O105" s="134"/>
      <c r="P105" s="134"/>
      <c r="Q105" s="171"/>
      <c r="R105" s="171"/>
      <c r="S105" s="132"/>
      <c r="T105" s="171"/>
      <c r="U105" s="194"/>
      <c r="V105" s="194"/>
    </row>
    <row r="106" spans="1:22" ht="14.25" customHeight="1" x14ac:dyDescent="0.25">
      <c r="A106" s="156"/>
      <c r="B106" s="137"/>
      <c r="C106" s="260"/>
      <c r="D106" s="260"/>
      <c r="E106" s="136"/>
      <c r="F106" s="171"/>
      <c r="G106" s="171"/>
      <c r="H106" s="132"/>
      <c r="I106" s="171"/>
      <c r="J106" s="171"/>
      <c r="K106" s="171"/>
      <c r="L106" s="133"/>
      <c r="M106" s="170"/>
      <c r="N106" s="133"/>
      <c r="O106" s="134"/>
      <c r="P106" s="134"/>
      <c r="Q106" s="171"/>
      <c r="R106" s="171"/>
      <c r="S106" s="132"/>
      <c r="T106" s="171"/>
      <c r="U106" s="194"/>
      <c r="V106" s="194"/>
    </row>
    <row r="107" spans="1:22" ht="14.25" customHeight="1" x14ac:dyDescent="0.25">
      <c r="A107" s="156"/>
      <c r="B107" s="137"/>
      <c r="C107" s="260"/>
      <c r="D107" s="260"/>
      <c r="E107" s="136"/>
      <c r="F107" s="171"/>
      <c r="G107" s="171"/>
      <c r="H107" s="132"/>
      <c r="I107" s="171"/>
      <c r="J107" s="171"/>
      <c r="K107" s="171"/>
      <c r="L107" s="133"/>
      <c r="M107" s="170"/>
      <c r="N107" s="133"/>
      <c r="O107" s="134"/>
      <c r="P107" s="134"/>
      <c r="Q107" s="171"/>
      <c r="R107" s="171"/>
      <c r="S107" s="132"/>
      <c r="T107" s="171"/>
      <c r="U107" s="194"/>
      <c r="V107" s="194"/>
    </row>
    <row r="108" spans="1:22" ht="14.25" customHeight="1" x14ac:dyDescent="0.25">
      <c r="A108" s="156"/>
      <c r="B108" s="137"/>
      <c r="C108" s="260"/>
      <c r="D108" s="260"/>
      <c r="E108" s="136"/>
      <c r="F108" s="171"/>
      <c r="G108" s="171"/>
      <c r="H108" s="132"/>
      <c r="I108" s="171"/>
      <c r="J108" s="171"/>
      <c r="K108" s="171"/>
      <c r="L108" s="133"/>
      <c r="M108" s="170"/>
      <c r="N108" s="133"/>
      <c r="O108" s="134"/>
      <c r="P108" s="134"/>
      <c r="Q108" s="171"/>
      <c r="R108" s="171"/>
      <c r="S108" s="132"/>
      <c r="T108" s="171"/>
      <c r="U108" s="194"/>
      <c r="V108" s="194"/>
    </row>
    <row r="109" spans="1:22" ht="14.25" customHeight="1" x14ac:dyDescent="0.25">
      <c r="A109" s="156"/>
      <c r="B109" s="137"/>
      <c r="C109" s="260"/>
      <c r="D109" s="260"/>
      <c r="E109" s="136"/>
      <c r="F109" s="171"/>
      <c r="G109" s="171"/>
      <c r="H109" s="132"/>
      <c r="I109" s="171"/>
      <c r="J109" s="171"/>
      <c r="K109" s="171"/>
      <c r="L109" s="133"/>
      <c r="M109" s="170"/>
      <c r="N109" s="133"/>
      <c r="O109" s="134"/>
      <c r="P109" s="134"/>
      <c r="Q109" s="171"/>
      <c r="R109" s="171"/>
      <c r="S109" s="132"/>
      <c r="T109" s="171"/>
      <c r="U109" s="194"/>
      <c r="V109" s="194"/>
    </row>
    <row r="110" spans="1:22" ht="14.25" customHeight="1" x14ac:dyDescent="0.25">
      <c r="A110" s="156"/>
      <c r="B110" s="137"/>
      <c r="C110" s="260"/>
      <c r="D110" s="260"/>
      <c r="E110" s="136"/>
      <c r="F110" s="171"/>
      <c r="G110" s="171"/>
      <c r="H110" s="132"/>
      <c r="I110" s="171"/>
      <c r="J110" s="171"/>
      <c r="K110" s="171"/>
      <c r="L110" s="133"/>
      <c r="M110" s="170"/>
      <c r="N110" s="133"/>
      <c r="O110" s="134"/>
      <c r="P110" s="134"/>
      <c r="Q110" s="171"/>
      <c r="R110" s="171"/>
      <c r="S110" s="132"/>
      <c r="T110" s="171"/>
      <c r="U110" s="194"/>
      <c r="V110" s="194"/>
    </row>
    <row r="111" spans="1:22" x14ac:dyDescent="0.2">
      <c r="A111" s="156"/>
      <c r="B111" s="170"/>
      <c r="C111" s="133"/>
      <c r="D111" s="134"/>
      <c r="E111" s="134"/>
      <c r="F111" s="171"/>
      <c r="G111" s="171"/>
      <c r="H111" s="132"/>
      <c r="I111" s="171"/>
      <c r="J111" s="194"/>
      <c r="K111" s="194"/>
      <c r="L111" s="133"/>
      <c r="M111" s="227"/>
      <c r="N111" s="187"/>
      <c r="O111" s="188"/>
      <c r="P111" s="188"/>
      <c r="Q111" s="189"/>
      <c r="R111" s="189"/>
      <c r="S111" s="209"/>
      <c r="T111" s="189"/>
      <c r="U111" s="240"/>
      <c r="V111" s="240"/>
    </row>
    <row r="112" spans="1:22" x14ac:dyDescent="0.2">
      <c r="B112" s="170"/>
      <c r="C112" s="133"/>
      <c r="D112" s="134"/>
      <c r="E112" s="3"/>
      <c r="F112" s="52"/>
      <c r="G112" s="52"/>
      <c r="H112" s="49"/>
      <c r="J112" s="49"/>
      <c r="K112" s="49"/>
      <c r="M112" s="186"/>
      <c r="N112" s="187"/>
      <c r="O112" s="188"/>
      <c r="P112" s="188"/>
      <c r="Q112" s="189"/>
      <c r="R112" s="171"/>
      <c r="S112" s="132"/>
      <c r="T112" s="171"/>
      <c r="U112" s="132"/>
      <c r="V112" s="132"/>
    </row>
    <row r="113" spans="1:22" x14ac:dyDescent="0.2">
      <c r="A113" s="2" t="s">
        <v>96</v>
      </c>
      <c r="B113" s="170"/>
      <c r="C113" s="133"/>
      <c r="D113" s="202"/>
      <c r="E113" s="203"/>
      <c r="F113" s="204"/>
      <c r="G113" s="204"/>
      <c r="H113" s="205"/>
      <c r="J113" s="49"/>
      <c r="K113" s="49"/>
      <c r="M113" s="186"/>
      <c r="N113" s="187"/>
      <c r="O113" s="188"/>
      <c r="P113" s="188"/>
      <c r="Q113" s="189"/>
      <c r="R113" s="171"/>
      <c r="S113" s="132"/>
      <c r="T113" s="171"/>
      <c r="U113" s="132"/>
      <c r="V113" s="132"/>
    </row>
    <row r="114" spans="1:22" x14ac:dyDescent="0.2">
      <c r="A114" s="2" t="s">
        <v>97</v>
      </c>
      <c r="B114" s="156"/>
      <c r="C114" s="133"/>
      <c r="D114" s="202"/>
      <c r="E114" s="202"/>
      <c r="F114" s="206"/>
      <c r="G114" s="206"/>
      <c r="H114" s="205"/>
      <c r="J114" s="49"/>
      <c r="K114" s="49"/>
      <c r="M114" s="156"/>
      <c r="N114" s="133"/>
      <c r="O114" s="134"/>
      <c r="P114" s="134"/>
      <c r="Q114" s="171"/>
      <c r="R114" s="171"/>
      <c r="S114" s="132"/>
      <c r="T114" s="171"/>
      <c r="U114" s="132"/>
      <c r="V114" s="132"/>
    </row>
    <row r="115" spans="1:22" x14ac:dyDescent="0.2">
      <c r="A115" s="2" t="s">
        <v>98</v>
      </c>
      <c r="B115" s="156"/>
      <c r="C115" s="133"/>
      <c r="D115" s="202"/>
      <c r="E115" s="202"/>
      <c r="F115" s="206"/>
      <c r="G115" s="206"/>
      <c r="H115" s="205"/>
      <c r="J115" s="49"/>
      <c r="K115" s="49"/>
      <c r="M115" s="156"/>
      <c r="N115" s="133"/>
      <c r="O115" s="134"/>
      <c r="P115" s="134"/>
      <c r="Q115" s="171"/>
      <c r="R115" s="171"/>
      <c r="S115" s="132"/>
      <c r="T115" s="171"/>
      <c r="U115" s="132"/>
      <c r="V115" s="132"/>
    </row>
    <row r="116" spans="1:22" x14ac:dyDescent="0.2">
      <c r="A116" s="2" t="s">
        <v>99</v>
      </c>
      <c r="B116" s="156"/>
      <c r="C116" s="133"/>
      <c r="D116" s="202"/>
      <c r="E116" s="202"/>
      <c r="F116" s="206"/>
      <c r="G116" s="206"/>
      <c r="H116" s="205"/>
      <c r="J116" s="49"/>
      <c r="K116" s="49"/>
      <c r="M116" s="156"/>
      <c r="N116" s="133"/>
      <c r="O116" s="134"/>
      <c r="P116" s="134"/>
      <c r="Q116" s="171"/>
      <c r="R116" s="171"/>
      <c r="S116" s="132"/>
      <c r="T116" s="171"/>
      <c r="U116" s="132"/>
      <c r="V116" s="132"/>
    </row>
    <row r="117" spans="1:22" x14ac:dyDescent="0.2">
      <c r="A117" s="2"/>
      <c r="B117" s="156"/>
      <c r="C117" s="133"/>
      <c r="D117" s="202"/>
      <c r="E117" s="202"/>
      <c r="F117" s="206"/>
      <c r="G117" s="206"/>
      <c r="H117" s="205"/>
      <c r="J117" s="49"/>
      <c r="K117" s="49"/>
      <c r="M117" s="156"/>
      <c r="N117" s="133"/>
      <c r="O117" s="134"/>
      <c r="P117" s="134"/>
      <c r="Q117" s="171"/>
      <c r="R117" s="171"/>
      <c r="S117" s="132"/>
      <c r="T117" s="171"/>
      <c r="U117" s="132"/>
      <c r="V117" s="132"/>
    </row>
    <row r="118" spans="1:22" ht="15" x14ac:dyDescent="0.25">
      <c r="A118" s="140" t="s">
        <v>108</v>
      </c>
      <c r="B118" s="140"/>
      <c r="C118" s="142"/>
      <c r="D118" s="242"/>
      <c r="E118" s="242"/>
      <c r="F118" s="243"/>
      <c r="G118" s="243"/>
      <c r="H118" s="244"/>
      <c r="I118" s="144"/>
      <c r="J118" s="245"/>
      <c r="K118" s="245"/>
      <c r="L118" s="140"/>
      <c r="M118" s="246"/>
      <c r="N118" s="140"/>
      <c r="O118" s="147"/>
      <c r="P118" s="147"/>
      <c r="Q118" s="144"/>
      <c r="R118" s="144"/>
      <c r="S118" s="245"/>
      <c r="T118" s="144"/>
      <c r="U118" s="245"/>
      <c r="V118" s="245"/>
    </row>
    <row r="119" spans="1:22" x14ac:dyDescent="0.2">
      <c r="A119" s="140" t="s">
        <v>109</v>
      </c>
      <c r="B119" s="140"/>
      <c r="C119" s="142"/>
      <c r="D119" s="242"/>
      <c r="E119" s="242"/>
      <c r="F119" s="243"/>
      <c r="G119" s="243"/>
      <c r="H119" s="244"/>
      <c r="I119" s="144"/>
      <c r="J119" s="245"/>
      <c r="K119" s="245"/>
      <c r="L119" s="140"/>
      <c r="M119" s="246"/>
      <c r="N119" s="140"/>
      <c r="O119" s="147"/>
      <c r="P119" s="147"/>
      <c r="Q119" s="144"/>
      <c r="R119" s="144"/>
      <c r="S119" s="245"/>
      <c r="T119" s="144"/>
      <c r="U119" s="245"/>
      <c r="V119" s="245"/>
    </row>
    <row r="120" spans="1:22" x14ac:dyDescent="0.2">
      <c r="A120" s="140" t="s">
        <v>112</v>
      </c>
      <c r="B120" s="140"/>
      <c r="C120" s="142"/>
      <c r="D120" s="242"/>
      <c r="E120" s="242"/>
      <c r="F120" s="243"/>
      <c r="G120" s="243"/>
      <c r="H120" s="244"/>
      <c r="I120" s="144"/>
      <c r="J120" s="245"/>
      <c r="K120" s="245"/>
      <c r="L120" s="140"/>
      <c r="M120" s="246"/>
      <c r="N120" s="140"/>
      <c r="O120" s="147"/>
      <c r="P120" s="147"/>
      <c r="Q120" s="144"/>
      <c r="R120" s="144"/>
      <c r="S120" s="245"/>
      <c r="T120" s="144"/>
      <c r="U120" s="245"/>
      <c r="V120" s="245"/>
    </row>
    <row r="121" spans="1:22" x14ac:dyDescent="0.2">
      <c r="A121" s="140" t="s">
        <v>113</v>
      </c>
      <c r="B121" s="140"/>
      <c r="C121" s="142"/>
      <c r="D121" s="147"/>
      <c r="E121" s="147"/>
      <c r="F121" s="144"/>
      <c r="G121" s="144"/>
      <c r="H121" s="245"/>
      <c r="I121" s="144"/>
      <c r="J121" s="245"/>
      <c r="K121" s="245"/>
      <c r="L121" s="140"/>
      <c r="M121" s="246"/>
      <c r="N121" s="140"/>
      <c r="O121" s="147"/>
      <c r="P121" s="147"/>
      <c r="Q121" s="144"/>
      <c r="R121" s="144"/>
      <c r="S121" s="245"/>
      <c r="T121" s="144"/>
      <c r="U121" s="245"/>
      <c r="V121" s="245"/>
    </row>
    <row r="122" spans="1:22" x14ac:dyDescent="0.2">
      <c r="A122" s="140" t="s">
        <v>110</v>
      </c>
      <c r="B122" s="140"/>
      <c r="C122" s="142"/>
      <c r="D122" s="147"/>
      <c r="E122" s="147"/>
      <c r="F122" s="144"/>
      <c r="G122" s="144"/>
      <c r="H122" s="245"/>
      <c r="I122" s="144"/>
      <c r="J122" s="245"/>
      <c r="K122" s="245"/>
      <c r="L122" s="140"/>
      <c r="M122" s="246"/>
      <c r="N122" s="140"/>
      <c r="O122" s="147"/>
      <c r="P122" s="147"/>
      <c r="Q122" s="144"/>
      <c r="R122" s="144"/>
      <c r="S122" s="245"/>
      <c r="T122" s="144"/>
      <c r="U122" s="245"/>
      <c r="V122" s="245"/>
    </row>
    <row r="123" spans="1:22" x14ac:dyDescent="0.2">
      <c r="A123" s="140" t="s">
        <v>111</v>
      </c>
      <c r="B123" s="140"/>
      <c r="C123" s="142"/>
      <c r="D123" s="147"/>
      <c r="E123" s="147"/>
      <c r="F123" s="144"/>
      <c r="G123" s="144"/>
      <c r="H123" s="245"/>
      <c r="I123" s="144"/>
      <c r="J123" s="245"/>
      <c r="K123" s="245"/>
      <c r="L123" s="140"/>
      <c r="M123" s="246"/>
      <c r="N123" s="140"/>
      <c r="O123" s="147"/>
      <c r="P123" s="147"/>
      <c r="Q123" s="144"/>
      <c r="R123" s="144"/>
      <c r="S123" s="245"/>
      <c r="T123" s="144"/>
      <c r="U123" s="245"/>
      <c r="V123" s="245"/>
    </row>
    <row r="124" spans="1:22" x14ac:dyDescent="0.2">
      <c r="A124" s="133"/>
      <c r="B124" s="49"/>
      <c r="C124" s="112"/>
      <c r="D124" s="105"/>
      <c r="E124" s="49"/>
      <c r="F124" s="49"/>
      <c r="G124" s="49"/>
      <c r="H124" s="49"/>
      <c r="J124" s="49"/>
      <c r="K124" s="49"/>
      <c r="M124" s="8"/>
      <c r="N124" s="50"/>
      <c r="O124" s="51"/>
      <c r="P124" s="51"/>
      <c r="Q124" s="49"/>
      <c r="R124" s="49"/>
      <c r="S124" s="49"/>
      <c r="U124" s="49"/>
      <c r="V124" s="49"/>
    </row>
    <row r="125" spans="1:22" x14ac:dyDescent="0.2">
      <c r="A125" s="138" t="s">
        <v>276</v>
      </c>
      <c r="B125" s="6"/>
      <c r="D125" s="133"/>
      <c r="E125" s="134"/>
      <c r="F125" s="135"/>
      <c r="G125" s="136"/>
      <c r="H125" s="132"/>
      <c r="I125" s="132"/>
      <c r="J125" s="132"/>
      <c r="K125" s="132"/>
      <c r="L125" s="132"/>
      <c r="M125" s="132"/>
      <c r="N125" s="133"/>
      <c r="O125" s="137"/>
      <c r="P125" s="133"/>
      <c r="Q125" s="134"/>
      <c r="R125" s="135"/>
      <c r="S125" s="136"/>
      <c r="T125" s="132"/>
      <c r="U125" s="132"/>
      <c r="V125" s="132"/>
    </row>
    <row r="126" spans="1:22" x14ac:dyDescent="0.2">
      <c r="A126" s="138" t="s">
        <v>277</v>
      </c>
      <c r="B126" s="6"/>
      <c r="D126" s="133"/>
      <c r="E126" s="134"/>
      <c r="F126" s="135"/>
      <c r="G126" s="136"/>
      <c r="H126" s="132"/>
      <c r="I126" s="132"/>
      <c r="J126" s="132"/>
      <c r="K126" s="132"/>
      <c r="L126" s="132"/>
      <c r="M126" s="132"/>
      <c r="N126" s="133"/>
      <c r="O126" s="137"/>
      <c r="P126" s="133"/>
      <c r="Q126" s="134"/>
      <c r="R126" s="135"/>
      <c r="S126" s="136"/>
      <c r="T126" s="132"/>
      <c r="U126" s="132"/>
      <c r="V126" s="132"/>
    </row>
    <row r="127" spans="1:22" x14ac:dyDescent="0.2">
      <c r="A127" s="138" t="s">
        <v>278</v>
      </c>
      <c r="B127" s="6"/>
      <c r="D127" s="133"/>
      <c r="E127" s="134"/>
      <c r="F127" s="135"/>
      <c r="G127" s="136"/>
      <c r="H127" s="132"/>
      <c r="I127" s="132"/>
      <c r="J127" s="132"/>
      <c r="K127" s="132"/>
      <c r="L127" s="132"/>
      <c r="M127" s="132"/>
      <c r="N127" s="133"/>
      <c r="O127" s="137"/>
      <c r="P127" s="133"/>
      <c r="Q127" s="134"/>
      <c r="R127" s="135"/>
      <c r="S127" s="136"/>
      <c r="T127" s="132"/>
      <c r="U127" s="132"/>
      <c r="V127" s="132"/>
    </row>
    <row r="128" spans="1:22" x14ac:dyDescent="0.2">
      <c r="A128" s="138" t="s">
        <v>279</v>
      </c>
      <c r="B128" s="6"/>
      <c r="D128" s="133"/>
      <c r="E128" s="134"/>
      <c r="F128" s="135"/>
      <c r="G128" s="136"/>
      <c r="H128" s="132"/>
      <c r="I128" s="132"/>
      <c r="J128" s="132"/>
      <c r="K128" s="132"/>
      <c r="L128" s="132"/>
      <c r="M128" s="132"/>
      <c r="N128" s="133"/>
      <c r="O128" s="137"/>
      <c r="P128" s="133"/>
      <c r="Q128" s="134"/>
      <c r="R128" s="135"/>
      <c r="S128" s="136"/>
      <c r="T128" s="132"/>
      <c r="U128" s="132"/>
      <c r="V128" s="132"/>
    </row>
    <row r="129" spans="1:22" x14ac:dyDescent="0.2">
      <c r="A129" s="138" t="s">
        <v>280</v>
      </c>
      <c r="B129" s="6"/>
    </row>
    <row r="130" spans="1:22" x14ac:dyDescent="0.2">
      <c r="A130" s="138"/>
    </row>
    <row r="131" spans="1:22" x14ac:dyDescent="0.2">
      <c r="A131" s="138" t="s">
        <v>92</v>
      </c>
    </row>
    <row r="132" spans="1:22" x14ac:dyDescent="0.2">
      <c r="A132" s="112"/>
    </row>
    <row r="133" spans="1:22" x14ac:dyDescent="0.2">
      <c r="A133" s="112" t="s">
        <v>87</v>
      </c>
    </row>
    <row r="134" spans="1:22" x14ac:dyDescent="0.2">
      <c r="A134" s="2"/>
    </row>
    <row r="135" spans="1:22" ht="15" x14ac:dyDescent="0.25">
      <c r="A135" s="2" t="s">
        <v>281</v>
      </c>
    </row>
    <row r="136" spans="1:22" x14ac:dyDescent="0.2">
      <c r="A136" s="2"/>
    </row>
    <row r="137" spans="1:22" x14ac:dyDescent="0.2">
      <c r="A137" s="2" t="s">
        <v>105</v>
      </c>
    </row>
    <row r="138" spans="1:22" x14ac:dyDescent="0.2">
      <c r="A138" s="2"/>
    </row>
    <row r="139" spans="1:22" x14ac:dyDescent="0.2">
      <c r="A139" s="2" t="s">
        <v>118</v>
      </c>
    </row>
    <row r="140" spans="1:22" x14ac:dyDescent="0.2">
      <c r="A140" s="2"/>
    </row>
    <row r="141" spans="1:22" ht="15.75" x14ac:dyDescent="0.25">
      <c r="A141" s="131"/>
      <c r="B141" s="266"/>
      <c r="H141" s="109"/>
      <c r="I141" s="111"/>
      <c r="J141" s="110"/>
      <c r="K141" s="110"/>
      <c r="L141" s="109"/>
      <c r="M141" s="109"/>
    </row>
    <row r="142" spans="1:22" ht="15" x14ac:dyDescent="0.2">
      <c r="A142" s="273" t="s">
        <v>88</v>
      </c>
      <c r="B142" s="274"/>
      <c r="C142" s="273"/>
      <c r="D142" s="275"/>
      <c r="E142" s="276"/>
      <c r="F142" s="276"/>
      <c r="G142" s="276"/>
      <c r="H142" s="277"/>
      <c r="I142" s="278"/>
      <c r="J142" s="279"/>
      <c r="K142" s="279"/>
      <c r="L142" s="277"/>
      <c r="M142" s="277"/>
      <c r="N142" s="273"/>
      <c r="O142" s="280"/>
      <c r="P142" s="280"/>
      <c r="Q142" s="276"/>
      <c r="R142" s="276"/>
      <c r="S142" s="276"/>
      <c r="T142" s="278"/>
      <c r="U142" s="276"/>
      <c r="V142" s="276"/>
    </row>
    <row r="143" spans="1:22" ht="15" x14ac:dyDescent="0.2">
      <c r="A143" s="273" t="s">
        <v>89</v>
      </c>
      <c r="B143" s="274"/>
      <c r="C143" s="273"/>
      <c r="D143" s="275"/>
      <c r="E143" s="276"/>
      <c r="F143" s="276"/>
      <c r="G143" s="276"/>
      <c r="H143" s="277"/>
      <c r="I143" s="278"/>
      <c r="J143" s="279"/>
      <c r="K143" s="279"/>
      <c r="L143" s="277"/>
      <c r="M143" s="277"/>
      <c r="N143" s="273"/>
      <c r="O143" s="280"/>
      <c r="P143" s="280"/>
      <c r="Q143" s="276"/>
      <c r="R143" s="276"/>
      <c r="S143" s="276"/>
      <c r="T143" s="278"/>
      <c r="U143" s="276"/>
      <c r="V143" s="276"/>
    </row>
    <row r="144" spans="1:22" ht="18" x14ac:dyDescent="0.25">
      <c r="A144" s="273" t="s">
        <v>282</v>
      </c>
      <c r="B144" s="274"/>
      <c r="C144" s="273"/>
      <c r="D144" s="275"/>
      <c r="E144" s="276"/>
      <c r="F144" s="276"/>
      <c r="G144" s="276"/>
      <c r="H144" s="277"/>
      <c r="I144" s="278"/>
      <c r="J144" s="279"/>
      <c r="K144" s="279"/>
      <c r="L144" s="277"/>
      <c r="M144" s="277"/>
      <c r="N144" s="273"/>
      <c r="O144" s="280"/>
      <c r="P144" s="280"/>
      <c r="Q144" s="276"/>
      <c r="R144" s="276"/>
      <c r="S144" s="276"/>
      <c r="T144" s="278"/>
      <c r="U144" s="276"/>
      <c r="V144" s="276"/>
    </row>
    <row r="145" spans="1:22" ht="15" x14ac:dyDescent="0.2">
      <c r="A145" s="273"/>
      <c r="B145" s="274"/>
      <c r="C145" s="273"/>
      <c r="D145" s="275"/>
      <c r="E145" s="276"/>
      <c r="F145" s="276"/>
      <c r="G145" s="276"/>
      <c r="H145" s="277"/>
      <c r="I145" s="278"/>
      <c r="J145" s="279"/>
      <c r="K145" s="279"/>
      <c r="L145" s="277"/>
      <c r="M145" s="277"/>
      <c r="N145" s="273"/>
      <c r="O145" s="280"/>
      <c r="P145" s="280"/>
      <c r="Q145" s="276"/>
      <c r="R145" s="276"/>
      <c r="S145" s="276"/>
      <c r="T145" s="278"/>
      <c r="U145" s="276"/>
      <c r="V145" s="276"/>
    </row>
    <row r="146" spans="1:22" ht="15.75" x14ac:dyDescent="0.25">
      <c r="A146" s="281" t="s">
        <v>226</v>
      </c>
      <c r="B146" s="282"/>
      <c r="C146" s="281"/>
      <c r="D146" s="283"/>
      <c r="E146" s="284"/>
      <c r="F146" s="284"/>
      <c r="G146" s="284"/>
      <c r="H146" s="285"/>
      <c r="I146" s="286"/>
      <c r="J146" s="287"/>
      <c r="K146" s="287"/>
      <c r="L146" s="285"/>
      <c r="M146" s="285"/>
      <c r="N146" s="281"/>
      <c r="O146" s="280"/>
      <c r="P146" s="280"/>
      <c r="Q146" s="276"/>
      <c r="R146" s="276"/>
      <c r="S146" s="276"/>
      <c r="T146" s="278"/>
      <c r="U146" s="276"/>
      <c r="V146" s="276"/>
    </row>
    <row r="147" spans="1:22" ht="15.75" x14ac:dyDescent="0.25">
      <c r="A147" s="291"/>
      <c r="B147" s="292" t="s">
        <v>229</v>
      </c>
      <c r="C147" s="281"/>
      <c r="D147" s="283"/>
      <c r="E147" s="284"/>
      <c r="F147" s="284"/>
      <c r="G147" s="284"/>
      <c r="H147" s="285"/>
      <c r="I147" s="286"/>
      <c r="J147" s="287"/>
      <c r="K147" s="287"/>
      <c r="L147" s="285"/>
      <c r="M147" s="285"/>
      <c r="N147" s="281"/>
      <c r="O147" s="280"/>
      <c r="P147" s="280"/>
      <c r="Q147" s="276"/>
      <c r="R147" s="276"/>
      <c r="S147" s="276"/>
      <c r="T147" s="278"/>
      <c r="U147" s="276"/>
      <c r="V147" s="276"/>
    </row>
    <row r="148" spans="1:22" ht="15.75" x14ac:dyDescent="0.25">
      <c r="A148" s="291"/>
      <c r="B148" s="292" t="s">
        <v>152</v>
      </c>
      <c r="C148" s="281"/>
      <c r="D148" s="283"/>
      <c r="E148" s="284"/>
      <c r="F148" s="284"/>
      <c r="G148" s="284"/>
      <c r="H148" s="285"/>
      <c r="I148" s="286"/>
      <c r="J148" s="287"/>
      <c r="K148" s="287"/>
      <c r="L148" s="285"/>
      <c r="M148" s="285"/>
      <c r="N148" s="281"/>
      <c r="O148" s="280"/>
      <c r="P148" s="280"/>
      <c r="Q148" s="276"/>
      <c r="R148" s="276"/>
      <c r="S148" s="276"/>
      <c r="T148" s="278"/>
      <c r="U148" s="276"/>
      <c r="V148" s="276"/>
    </row>
    <row r="149" spans="1:22" ht="15.75" x14ac:dyDescent="0.25">
      <c r="A149" s="291"/>
      <c r="B149" s="292"/>
      <c r="C149" s="281"/>
      <c r="D149" s="283"/>
      <c r="E149" s="284"/>
      <c r="F149" s="284"/>
      <c r="G149" s="284"/>
      <c r="H149" s="285"/>
      <c r="I149" s="286"/>
      <c r="J149" s="287"/>
      <c r="K149" s="287"/>
      <c r="L149" s="285"/>
      <c r="M149" s="285"/>
      <c r="N149" s="281"/>
      <c r="O149" s="280"/>
      <c r="P149" s="280"/>
      <c r="Q149" s="276"/>
      <c r="R149" s="276"/>
      <c r="S149" s="276"/>
      <c r="T149" s="278"/>
      <c r="U149" s="276"/>
      <c r="V149" s="276"/>
    </row>
    <row r="150" spans="1:22" ht="15.75" x14ac:dyDescent="0.25">
      <c r="A150" s="291"/>
      <c r="B150" s="300" t="s">
        <v>228</v>
      </c>
      <c r="C150" s="281"/>
      <c r="D150" s="283"/>
      <c r="E150" s="284"/>
      <c r="F150" s="284"/>
      <c r="G150" s="284"/>
      <c r="H150" s="285"/>
      <c r="I150" s="286"/>
      <c r="J150" s="287"/>
      <c r="K150" s="287"/>
      <c r="L150" s="285"/>
      <c r="M150" s="285"/>
      <c r="N150" s="281"/>
      <c r="O150" s="280"/>
      <c r="P150" s="280"/>
      <c r="Q150" s="276"/>
      <c r="R150" s="276"/>
      <c r="S150" s="276"/>
      <c r="T150" s="278"/>
      <c r="U150" s="276"/>
      <c r="V150" s="276"/>
    </row>
    <row r="151" spans="1:22" ht="15.75" x14ac:dyDescent="0.25">
      <c r="A151" s="291"/>
      <c r="B151" s="300" t="s">
        <v>283</v>
      </c>
      <c r="C151" s="281"/>
      <c r="D151" s="283"/>
      <c r="E151" s="284"/>
      <c r="F151" s="284"/>
      <c r="G151" s="284"/>
      <c r="H151" s="285"/>
      <c r="I151" s="286"/>
      <c r="J151" s="287"/>
      <c r="K151" s="287"/>
      <c r="L151" s="285"/>
      <c r="M151" s="285"/>
      <c r="N151" s="281"/>
      <c r="O151" s="280"/>
      <c r="P151" s="280"/>
      <c r="Q151" s="276"/>
      <c r="R151" s="276"/>
      <c r="S151" s="276"/>
      <c r="T151" s="278"/>
      <c r="U151" s="276"/>
      <c r="V151" s="276"/>
    </row>
    <row r="152" spans="1:22" ht="15.75" x14ac:dyDescent="0.25">
      <c r="A152" s="185"/>
      <c r="B152" s="288"/>
      <c r="C152" s="185"/>
      <c r="D152" s="289"/>
      <c r="E152" s="290"/>
      <c r="F152" s="290"/>
      <c r="G152" s="290"/>
      <c r="H152" s="109"/>
      <c r="I152" s="111"/>
      <c r="J152" s="110"/>
      <c r="K152" s="110"/>
      <c r="L152" s="109"/>
      <c r="M152" s="109"/>
      <c r="N152" s="185"/>
    </row>
    <row r="153" spans="1:22" ht="15.75" x14ac:dyDescent="0.25">
      <c r="A153" s="113" t="s">
        <v>284</v>
      </c>
      <c r="B153" s="139"/>
      <c r="C153" s="113"/>
      <c r="D153" s="114"/>
      <c r="E153" s="115"/>
      <c r="F153" s="115"/>
      <c r="G153" s="115"/>
      <c r="H153" s="113"/>
      <c r="I153" s="116"/>
      <c r="J153" s="117"/>
      <c r="K153" s="117"/>
      <c r="L153" s="113"/>
      <c r="M153" s="118"/>
      <c r="N153" s="113"/>
      <c r="O153" s="123"/>
      <c r="P153" s="123"/>
      <c r="Q153" s="115"/>
      <c r="R153" s="115"/>
      <c r="S153" s="115"/>
      <c r="T153" s="116"/>
      <c r="U153" s="115"/>
      <c r="V153" s="115"/>
    </row>
    <row r="154" spans="1:22" x14ac:dyDescent="0.2">
      <c r="A154" s="2"/>
    </row>
    <row r="155" spans="1:22" ht="15.75" x14ac:dyDescent="0.25">
      <c r="A155" s="113" t="s">
        <v>101</v>
      </c>
      <c r="B155" s="139"/>
      <c r="C155" s="113"/>
      <c r="D155" s="114"/>
      <c r="E155" s="115"/>
      <c r="F155" s="115"/>
      <c r="G155" s="115"/>
      <c r="H155" s="113"/>
      <c r="I155" s="116"/>
      <c r="J155" s="117"/>
      <c r="K155" s="117"/>
      <c r="L155" s="113"/>
      <c r="M155" s="118"/>
      <c r="N155" s="113"/>
      <c r="O155" s="123"/>
      <c r="P155" s="123"/>
      <c r="Q155" s="115"/>
      <c r="R155" s="115"/>
      <c r="S155" s="115"/>
      <c r="T155" s="116"/>
      <c r="U155" s="115"/>
      <c r="V155" s="115"/>
    </row>
    <row r="156" spans="1:22" x14ac:dyDescent="0.2">
      <c r="A156" s="2"/>
    </row>
    <row r="157" spans="1:22" ht="15" x14ac:dyDescent="0.25">
      <c r="A157" s="140" t="s">
        <v>119</v>
      </c>
      <c r="B157" s="141"/>
      <c r="C157" s="140"/>
      <c r="D157" s="142"/>
      <c r="E157" s="143"/>
      <c r="F157" s="143"/>
      <c r="G157" s="143"/>
      <c r="H157" s="140"/>
      <c r="I157" s="144"/>
      <c r="J157" s="145"/>
      <c r="K157" s="145"/>
      <c r="L157" s="140"/>
      <c r="M157" s="146"/>
      <c r="N157" s="140"/>
      <c r="O157" s="147"/>
      <c r="P157" s="147"/>
      <c r="Q157" s="143"/>
      <c r="R157" s="143"/>
      <c r="S157" s="143"/>
      <c r="T157" s="144"/>
      <c r="U157" s="143"/>
      <c r="V157" s="143"/>
    </row>
    <row r="158" spans="1:22" x14ac:dyDescent="0.2">
      <c r="A158" s="140"/>
      <c r="B158" s="141"/>
      <c r="C158" s="140"/>
      <c r="D158" s="142"/>
      <c r="E158" s="143"/>
      <c r="F158" s="143"/>
      <c r="G158" s="143"/>
      <c r="H158" s="140"/>
      <c r="I158" s="144"/>
      <c r="J158" s="145"/>
      <c r="K158" s="145"/>
      <c r="L158" s="140"/>
      <c r="M158" s="146"/>
      <c r="N158" s="140"/>
      <c r="O158" s="147"/>
      <c r="P158" s="147"/>
      <c r="Q158" s="143"/>
      <c r="R158" s="143"/>
      <c r="S158" s="143"/>
      <c r="T158" s="144"/>
      <c r="U158" s="143"/>
      <c r="V158" s="143"/>
    </row>
    <row r="159" spans="1:22" x14ac:dyDescent="0.2">
      <c r="A159" s="140" t="s">
        <v>114</v>
      </c>
      <c r="B159" s="141"/>
      <c r="C159" s="140"/>
      <c r="D159" s="142"/>
      <c r="E159" s="143"/>
      <c r="F159" s="143"/>
      <c r="G159" s="143"/>
      <c r="H159" s="140"/>
      <c r="I159" s="144"/>
      <c r="J159" s="145"/>
      <c r="K159" s="145"/>
      <c r="L159" s="140"/>
      <c r="M159" s="146"/>
      <c r="N159" s="140"/>
      <c r="O159" s="147"/>
      <c r="P159" s="147"/>
      <c r="Q159" s="143"/>
      <c r="R159" s="143"/>
      <c r="S159" s="143"/>
      <c r="T159" s="144"/>
      <c r="U159" s="143"/>
      <c r="V159" s="143"/>
    </row>
    <row r="160" spans="1:22" x14ac:dyDescent="0.2">
      <c r="A160" s="140" t="s">
        <v>84</v>
      </c>
      <c r="B160" s="141"/>
      <c r="C160" s="140"/>
      <c r="D160" s="142"/>
      <c r="E160" s="143"/>
      <c r="F160" s="143"/>
      <c r="G160" s="143"/>
      <c r="H160" s="140"/>
      <c r="I160" s="144"/>
      <c r="J160" s="145"/>
      <c r="K160" s="145"/>
      <c r="L160" s="140"/>
      <c r="M160" s="146"/>
      <c r="N160" s="140"/>
      <c r="O160" s="147"/>
      <c r="P160" s="147"/>
      <c r="Q160" s="143"/>
      <c r="R160" s="143"/>
      <c r="S160" s="143"/>
      <c r="T160" s="144"/>
      <c r="U160" s="143"/>
      <c r="V160" s="143"/>
    </row>
    <row r="161" spans="1:22" x14ac:dyDescent="0.2">
      <c r="A161" s="140"/>
      <c r="B161" s="141"/>
      <c r="C161" s="140"/>
      <c r="D161" s="142"/>
      <c r="E161" s="143"/>
      <c r="F161" s="143"/>
      <c r="G161" s="143"/>
      <c r="H161" s="140"/>
      <c r="I161" s="144"/>
      <c r="J161" s="145"/>
      <c r="K161" s="145"/>
      <c r="L161" s="140"/>
      <c r="M161" s="146"/>
      <c r="N161" s="140"/>
      <c r="O161" s="147"/>
      <c r="P161" s="147"/>
      <c r="Q161" s="143"/>
      <c r="R161" s="143"/>
      <c r="S161" s="143"/>
      <c r="T161" s="144"/>
      <c r="U161" s="143"/>
      <c r="V161" s="143"/>
    </row>
    <row r="162" spans="1:22" x14ac:dyDescent="0.2">
      <c r="A162" s="140" t="s">
        <v>227</v>
      </c>
      <c r="B162" s="141"/>
      <c r="C162" s="140"/>
      <c r="D162" s="142"/>
      <c r="E162" s="143"/>
      <c r="F162" s="143"/>
      <c r="G162" s="143"/>
      <c r="H162" s="140"/>
      <c r="I162" s="144"/>
      <c r="J162" s="145"/>
      <c r="K162" s="145"/>
      <c r="L162" s="140"/>
      <c r="M162" s="146"/>
      <c r="N162" s="140"/>
      <c r="O162" s="147"/>
      <c r="P162" s="147"/>
      <c r="Q162" s="143"/>
      <c r="R162" s="143"/>
      <c r="S162" s="143"/>
      <c r="T162" s="144"/>
      <c r="U162" s="143"/>
      <c r="V162" s="143"/>
    </row>
    <row r="163" spans="1:22" x14ac:dyDescent="0.2">
      <c r="A163" s="140"/>
      <c r="B163" s="141"/>
      <c r="C163" s="140"/>
      <c r="D163" s="142"/>
      <c r="E163" s="143"/>
      <c r="F163" s="143"/>
      <c r="G163" s="143"/>
      <c r="H163" s="140"/>
      <c r="I163" s="144"/>
      <c r="J163" s="145"/>
      <c r="K163" s="145"/>
      <c r="L163" s="140"/>
      <c r="M163" s="146"/>
      <c r="N163" s="140"/>
      <c r="O163" s="147"/>
      <c r="P163" s="147"/>
      <c r="Q163" s="143"/>
      <c r="R163" s="143"/>
      <c r="S163" s="143"/>
      <c r="T163" s="144"/>
      <c r="U163" s="143"/>
      <c r="V163" s="143"/>
    </row>
    <row r="164" spans="1:22" x14ac:dyDescent="0.2">
      <c r="A164" s="140" t="s">
        <v>115</v>
      </c>
      <c r="B164" s="141"/>
      <c r="C164" s="140"/>
      <c r="D164" s="142"/>
      <c r="E164" s="143"/>
      <c r="F164" s="143"/>
      <c r="G164" s="143"/>
      <c r="H164" s="140"/>
      <c r="I164" s="144"/>
      <c r="J164" s="145"/>
      <c r="K164" s="145"/>
      <c r="L164" s="140"/>
      <c r="M164" s="146"/>
      <c r="N164" s="140"/>
      <c r="O164" s="147"/>
      <c r="P164" s="147"/>
      <c r="Q164" s="143"/>
      <c r="R164" s="143"/>
      <c r="S164" s="143"/>
      <c r="T164" s="144"/>
      <c r="U164" s="143"/>
      <c r="V164" s="143"/>
    </row>
    <row r="165" spans="1:22" x14ac:dyDescent="0.2">
      <c r="A165" s="140" t="s">
        <v>116</v>
      </c>
      <c r="B165" s="141"/>
      <c r="C165" s="140"/>
      <c r="D165" s="142"/>
      <c r="E165" s="143"/>
      <c r="F165" s="143"/>
      <c r="G165" s="143"/>
      <c r="H165" s="140"/>
      <c r="I165" s="144"/>
      <c r="J165" s="145"/>
      <c r="K165" s="145"/>
      <c r="L165" s="140"/>
      <c r="M165" s="146"/>
      <c r="N165" s="140"/>
      <c r="O165" s="147"/>
      <c r="P165" s="147"/>
      <c r="Q165" s="143"/>
      <c r="R165" s="143"/>
      <c r="S165" s="143"/>
      <c r="T165" s="144"/>
      <c r="U165" s="143"/>
      <c r="V165" s="143"/>
    </row>
    <row r="166" spans="1:22" x14ac:dyDescent="0.2">
      <c r="A166" s="140"/>
      <c r="B166" s="141"/>
      <c r="C166" s="140"/>
      <c r="D166" s="142"/>
      <c r="E166" s="143"/>
      <c r="F166" s="143"/>
      <c r="G166" s="143"/>
      <c r="H166" s="140"/>
      <c r="I166" s="144"/>
      <c r="J166" s="145"/>
      <c r="K166" s="145"/>
      <c r="L166" s="140"/>
      <c r="M166" s="146"/>
      <c r="N166" s="140"/>
      <c r="O166" s="147"/>
      <c r="P166" s="147"/>
      <c r="Q166" s="143"/>
      <c r="R166" s="143"/>
      <c r="S166" s="143"/>
      <c r="T166" s="144"/>
      <c r="U166" s="143"/>
      <c r="V166" s="143"/>
    </row>
    <row r="167" spans="1:22" x14ac:dyDescent="0.2">
      <c r="A167" s="140" t="s">
        <v>86</v>
      </c>
      <c r="B167" s="141"/>
      <c r="C167" s="140"/>
      <c r="D167" s="142"/>
      <c r="E167" s="143"/>
      <c r="F167" s="143"/>
      <c r="G167" s="143"/>
      <c r="H167" s="140"/>
      <c r="I167" s="144"/>
      <c r="J167" s="145"/>
      <c r="K167" s="145"/>
      <c r="L167" s="140"/>
      <c r="M167" s="146"/>
      <c r="N167" s="140"/>
      <c r="O167" s="147"/>
      <c r="P167" s="147"/>
      <c r="Q167" s="143"/>
      <c r="R167" s="143"/>
      <c r="S167" s="143"/>
      <c r="T167" s="144"/>
      <c r="U167" s="143"/>
      <c r="V167" s="143"/>
    </row>
    <row r="168" spans="1:22" x14ac:dyDescent="0.2">
      <c r="A168" s="140" t="s">
        <v>103</v>
      </c>
      <c r="B168" s="141"/>
      <c r="C168" s="140"/>
      <c r="D168" s="142"/>
      <c r="E168" s="143"/>
      <c r="F168" s="143"/>
      <c r="G168" s="143"/>
      <c r="H168" s="140"/>
      <c r="I168" s="144"/>
      <c r="J168" s="145"/>
      <c r="K168" s="145"/>
      <c r="L168" s="140"/>
      <c r="M168" s="146"/>
      <c r="N168" s="140"/>
      <c r="O168" s="147"/>
      <c r="P168" s="147"/>
      <c r="Q168" s="143"/>
      <c r="R168" s="143"/>
      <c r="S168" s="143"/>
      <c r="T168" s="144"/>
      <c r="U168" s="143"/>
      <c r="V168" s="143"/>
    </row>
    <row r="169" spans="1:22" x14ac:dyDescent="0.2">
      <c r="A169" s="140" t="s">
        <v>85</v>
      </c>
      <c r="B169" s="141"/>
      <c r="C169" s="140"/>
      <c r="D169" s="142"/>
      <c r="E169" s="143"/>
      <c r="F169" s="143"/>
      <c r="G169" s="143"/>
      <c r="H169" s="140"/>
      <c r="I169" s="144"/>
      <c r="J169" s="145"/>
      <c r="K169" s="145"/>
      <c r="L169" s="140"/>
      <c r="M169" s="146"/>
      <c r="N169" s="140"/>
      <c r="O169" s="147"/>
      <c r="P169" s="147"/>
      <c r="Q169" s="143"/>
      <c r="R169" s="143"/>
      <c r="S169" s="143"/>
      <c r="T169" s="144"/>
      <c r="U169" s="143"/>
      <c r="V169" s="143"/>
    </row>
    <row r="170" spans="1:22" x14ac:dyDescent="0.2">
      <c r="A170" s="140"/>
      <c r="B170" s="141"/>
      <c r="C170" s="140"/>
      <c r="D170" s="142"/>
      <c r="E170" s="143"/>
      <c r="F170" s="143"/>
      <c r="G170" s="143"/>
      <c r="H170" s="140"/>
      <c r="I170" s="144"/>
      <c r="J170" s="145"/>
      <c r="K170" s="145"/>
      <c r="L170" s="140"/>
      <c r="M170" s="146"/>
      <c r="N170" s="140"/>
      <c r="O170" s="147"/>
      <c r="P170" s="147"/>
      <c r="Q170" s="143"/>
      <c r="R170" s="143"/>
      <c r="S170" s="143"/>
      <c r="T170" s="144"/>
      <c r="U170" s="143"/>
      <c r="V170" s="143"/>
    </row>
    <row r="171" spans="1:22" x14ac:dyDescent="0.2">
      <c r="A171" s="246" t="s">
        <v>169</v>
      </c>
      <c r="B171" s="141"/>
      <c r="C171" s="140"/>
      <c r="D171" s="142"/>
      <c r="E171" s="143"/>
      <c r="F171" s="143"/>
      <c r="G171" s="143"/>
      <c r="H171" s="140"/>
      <c r="I171" s="144"/>
      <c r="J171" s="145"/>
      <c r="K171" s="145"/>
      <c r="L171" s="140"/>
      <c r="M171" s="146"/>
      <c r="N171" s="140"/>
      <c r="O171" s="147"/>
      <c r="P171" s="147"/>
      <c r="Q171" s="143"/>
      <c r="R171" s="143"/>
      <c r="S171" s="143"/>
      <c r="T171" s="144"/>
      <c r="U171" s="143"/>
      <c r="V171" s="143"/>
    </row>
    <row r="172" spans="1:22" x14ac:dyDescent="0.2">
      <c r="A172" s="2"/>
    </row>
    <row r="173" spans="1:22" x14ac:dyDescent="0.2">
      <c r="A173" s="149" t="s">
        <v>107</v>
      </c>
      <c r="B173" s="150"/>
      <c r="C173" s="149"/>
      <c r="D173" s="151"/>
      <c r="E173" s="152"/>
      <c r="F173" s="152"/>
      <c r="G173" s="152"/>
      <c r="H173" s="149"/>
      <c r="I173" s="153"/>
      <c r="J173" s="154"/>
      <c r="K173" s="154"/>
      <c r="L173" s="149" t="s">
        <v>106</v>
      </c>
      <c r="M173" s="155"/>
    </row>
    <row r="174" spans="1:22" x14ac:dyDescent="0.2">
      <c r="A174" s="149"/>
      <c r="B174" s="150"/>
      <c r="C174" s="149"/>
      <c r="D174" s="151"/>
      <c r="E174" s="152"/>
      <c r="F174" s="152"/>
      <c r="G174" s="152"/>
      <c r="H174" s="149"/>
      <c r="I174" s="153"/>
      <c r="J174" s="154"/>
      <c r="K174" s="154"/>
      <c r="L174" s="149"/>
      <c r="M174" s="155"/>
    </row>
    <row r="175" spans="1:22" x14ac:dyDescent="0.2">
      <c r="A175" s="2"/>
    </row>
    <row r="176" spans="1:22" x14ac:dyDescent="0.2">
      <c r="A176" s="2" t="s">
        <v>120</v>
      </c>
    </row>
    <row r="177" spans="1:20" x14ac:dyDescent="0.2">
      <c r="A177" s="2" t="s">
        <v>93</v>
      </c>
    </row>
    <row r="178" spans="1:20" x14ac:dyDescent="0.2">
      <c r="A178" s="2" t="s">
        <v>121</v>
      </c>
    </row>
    <row r="179" spans="1:20" x14ac:dyDescent="0.2">
      <c r="A179" s="2" t="s">
        <v>122</v>
      </c>
    </row>
    <row r="180" spans="1:20" x14ac:dyDescent="0.2">
      <c r="A180" s="2"/>
    </row>
    <row r="181" spans="1:20" ht="16.5" x14ac:dyDescent="0.25">
      <c r="A181" s="148" t="s">
        <v>285</v>
      </c>
    </row>
    <row r="182" spans="1:20" ht="16.5" x14ac:dyDescent="0.25">
      <c r="A182" s="148"/>
    </row>
    <row r="183" spans="1:20" x14ac:dyDescent="0.2">
      <c r="A183" s="340" t="s">
        <v>214</v>
      </c>
      <c r="B183" s="5"/>
      <c r="I183" s="5"/>
      <c r="J183" s="5"/>
      <c r="K183" s="5"/>
      <c r="M183" s="2"/>
      <c r="T183" s="5"/>
    </row>
    <row r="184" spans="1:20" x14ac:dyDescent="0.2">
      <c r="A184" s="340" t="s">
        <v>213</v>
      </c>
      <c r="B184" s="5"/>
      <c r="I184" s="5"/>
      <c r="J184" s="5"/>
      <c r="K184" s="5"/>
      <c r="M184" s="2"/>
      <c r="T184" s="5"/>
    </row>
    <row r="185" spans="1:20" x14ac:dyDescent="0.2">
      <c r="A185" s="340" t="s">
        <v>215</v>
      </c>
      <c r="B185" s="5"/>
      <c r="I185" s="5"/>
      <c r="J185" s="5"/>
      <c r="K185" s="5"/>
      <c r="M185" s="2"/>
      <c r="T185" s="5"/>
    </row>
    <row r="186" spans="1:20" x14ac:dyDescent="0.2">
      <c r="A186" s="340" t="s">
        <v>221</v>
      </c>
      <c r="B186" s="5"/>
      <c r="I186" s="5"/>
      <c r="J186" s="5"/>
      <c r="K186" s="5"/>
      <c r="M186" s="2"/>
      <c r="T186" s="5"/>
    </row>
    <row r="187" spans="1:20" x14ac:dyDescent="0.2">
      <c r="A187" s="340" t="s">
        <v>222</v>
      </c>
      <c r="B187" s="5"/>
      <c r="I187" s="5"/>
      <c r="J187" s="5"/>
      <c r="K187" s="5"/>
      <c r="M187" s="2"/>
      <c r="T187" s="5"/>
    </row>
    <row r="188" spans="1:20" x14ac:dyDescent="0.2">
      <c r="A188" s="340"/>
      <c r="B188" s="5"/>
      <c r="I188" s="5"/>
      <c r="J188" s="5"/>
      <c r="K188" s="5"/>
      <c r="M188" s="2"/>
      <c r="T188" s="5"/>
    </row>
    <row r="189" spans="1:20" x14ac:dyDescent="0.2">
      <c r="A189" s="341" t="s">
        <v>216</v>
      </c>
      <c r="B189" s="342"/>
      <c r="C189" s="343"/>
      <c r="D189" s="344"/>
      <c r="E189" s="342"/>
      <c r="F189" s="342"/>
      <c r="G189" s="342"/>
      <c r="H189" s="343"/>
      <c r="I189" s="342"/>
      <c r="J189" s="342"/>
      <c r="K189" s="342"/>
      <c r="L189" s="343"/>
      <c r="M189" s="343"/>
      <c r="N189" s="343"/>
      <c r="O189" s="203"/>
      <c r="P189" s="203"/>
      <c r="Q189" s="342"/>
      <c r="R189" s="342"/>
      <c r="S189" s="342"/>
      <c r="T189" s="5"/>
    </row>
    <row r="190" spans="1:20" x14ac:dyDescent="0.2">
      <c r="A190" s="341" t="s">
        <v>217</v>
      </c>
      <c r="B190" s="342"/>
      <c r="C190" s="343"/>
      <c r="D190" s="344"/>
      <c r="E190" s="342"/>
      <c r="F190" s="342"/>
      <c r="G190" s="342"/>
      <c r="H190" s="343"/>
      <c r="I190" s="342"/>
      <c r="J190" s="342"/>
      <c r="K190" s="342"/>
      <c r="L190" s="343"/>
      <c r="M190" s="343"/>
      <c r="N190" s="343"/>
      <c r="O190" s="203"/>
      <c r="P190" s="203"/>
      <c r="Q190" s="342"/>
      <c r="R190" s="342"/>
      <c r="S190" s="342"/>
      <c r="T190" s="5"/>
    </row>
    <row r="191" spans="1:20" x14ac:dyDescent="0.2">
      <c r="A191" s="341" t="s">
        <v>286</v>
      </c>
      <c r="B191" s="342"/>
      <c r="C191" s="343"/>
      <c r="D191" s="344"/>
      <c r="E191" s="342"/>
      <c r="F191" s="342"/>
      <c r="G191" s="342"/>
      <c r="H191" s="343"/>
      <c r="I191" s="342"/>
      <c r="J191" s="342"/>
      <c r="K191" s="342"/>
      <c r="L191" s="343"/>
      <c r="M191" s="343"/>
      <c r="N191" s="343"/>
      <c r="O191" s="203"/>
      <c r="P191" s="203"/>
      <c r="Q191" s="342"/>
      <c r="R191" s="342"/>
      <c r="S191" s="342"/>
      <c r="T191" s="5"/>
    </row>
    <row r="192" spans="1:20" x14ac:dyDescent="0.2">
      <c r="A192" s="341" t="s">
        <v>218</v>
      </c>
      <c r="B192" s="342"/>
      <c r="C192" s="343"/>
      <c r="D192" s="344"/>
      <c r="E192" s="342"/>
      <c r="F192" s="342"/>
      <c r="G192" s="342"/>
      <c r="H192" s="343"/>
      <c r="I192" s="342"/>
      <c r="J192" s="342"/>
      <c r="K192" s="342"/>
      <c r="L192" s="343"/>
      <c r="M192" s="343"/>
      <c r="N192" s="343"/>
      <c r="O192" s="203"/>
      <c r="P192" s="203"/>
      <c r="Q192" s="342"/>
      <c r="R192" s="342"/>
      <c r="S192" s="342"/>
      <c r="T192" s="5"/>
    </row>
    <row r="193" spans="1:20" x14ac:dyDescent="0.2">
      <c r="A193" s="340"/>
      <c r="B193" s="5"/>
      <c r="I193" s="5"/>
      <c r="J193" s="5"/>
      <c r="K193" s="5"/>
      <c r="M193" s="2"/>
      <c r="T193" s="5"/>
    </row>
    <row r="194" spans="1:20" x14ac:dyDescent="0.2">
      <c r="A194" s="369" t="s">
        <v>242</v>
      </c>
      <c r="B194" s="370"/>
      <c r="C194" s="371"/>
      <c r="D194" s="372"/>
      <c r="E194" s="370"/>
      <c r="F194" s="370"/>
      <c r="I194" s="5"/>
      <c r="J194" s="5"/>
      <c r="K194" s="5"/>
      <c r="M194" s="2"/>
      <c r="T194" s="5"/>
    </row>
    <row r="195" spans="1:20" x14ac:dyDescent="0.2">
      <c r="A195" s="369"/>
      <c r="B195" s="370"/>
      <c r="C195" s="371"/>
      <c r="D195" s="372"/>
      <c r="E195" s="370"/>
      <c r="F195" s="370"/>
      <c r="I195" s="5"/>
      <c r="J195" s="5"/>
      <c r="K195" s="5"/>
      <c r="M195" s="2"/>
      <c r="T195" s="5"/>
    </row>
    <row r="196" spans="1:20" x14ac:dyDescent="0.2">
      <c r="A196" s="369" t="s">
        <v>243</v>
      </c>
      <c r="B196" s="370"/>
      <c r="C196" s="371"/>
      <c r="D196" s="372"/>
      <c r="E196" s="370"/>
      <c r="F196" s="369" t="s">
        <v>235</v>
      </c>
    </row>
    <row r="197" spans="1:20" x14ac:dyDescent="0.2">
      <c r="A197" s="371"/>
      <c r="B197" s="370"/>
      <c r="C197" s="371"/>
      <c r="D197" s="372"/>
      <c r="E197" s="370"/>
      <c r="F197" s="370"/>
    </row>
    <row r="198" spans="1:20" x14ac:dyDescent="0.2">
      <c r="A198" s="371"/>
      <c r="B198" s="370"/>
      <c r="C198" s="371"/>
      <c r="D198" s="372"/>
      <c r="E198" s="370"/>
      <c r="F198" s="370"/>
    </row>
    <row r="199" spans="1:20" x14ac:dyDescent="0.2">
      <c r="A199" s="371" t="s">
        <v>244</v>
      </c>
      <c r="B199" s="370"/>
      <c r="C199" s="371"/>
      <c r="D199" s="372"/>
      <c r="E199" s="370"/>
      <c r="F199" s="370"/>
    </row>
    <row r="200" spans="1:20" x14ac:dyDescent="0.2">
      <c r="A200" s="371"/>
      <c r="B200" s="370"/>
      <c r="C200" s="371"/>
      <c r="D200" s="372"/>
      <c r="E200" s="370"/>
      <c r="F200" s="370"/>
    </row>
    <row r="201" spans="1:20" x14ac:dyDescent="0.2">
      <c r="A201" s="371"/>
      <c r="B201" s="370"/>
      <c r="C201" s="371"/>
      <c r="D201" s="372"/>
      <c r="E201" s="370"/>
      <c r="F201" s="370"/>
    </row>
    <row r="202" spans="1:20" x14ac:dyDescent="0.2">
      <c r="A202" s="371" t="s">
        <v>245</v>
      </c>
      <c r="B202" s="370"/>
      <c r="C202" s="371"/>
      <c r="D202" s="372"/>
      <c r="E202" s="370"/>
      <c r="F202" s="369" t="s">
        <v>246</v>
      </c>
    </row>
    <row r="203" spans="1:20" x14ac:dyDescent="0.2">
      <c r="A203" s="373"/>
      <c r="B203" s="374"/>
      <c r="C203" s="371"/>
      <c r="D203" s="372"/>
      <c r="E203" s="370"/>
      <c r="F203" s="370"/>
    </row>
  </sheetData>
  <sortState ref="A168:A169">
    <sortCondition ref="A168"/>
  </sortState>
  <mergeCells count="155">
    <mergeCell ref="S95:T95"/>
    <mergeCell ref="S96:T96"/>
    <mergeCell ref="S80:T80"/>
    <mergeCell ref="S57:T57"/>
    <mergeCell ref="S44:T44"/>
    <mergeCell ref="H72:I72"/>
    <mergeCell ref="H73:I73"/>
    <mergeCell ref="H88:I88"/>
    <mergeCell ref="H89:I89"/>
    <mergeCell ref="H90:I90"/>
    <mergeCell ref="H95:I95"/>
    <mergeCell ref="H93:I93"/>
    <mergeCell ref="H94:I94"/>
    <mergeCell ref="H92:I92"/>
    <mergeCell ref="H74:I74"/>
    <mergeCell ref="H75:I75"/>
    <mergeCell ref="S94:T94"/>
    <mergeCell ref="S90:T90"/>
    <mergeCell ref="S91:T91"/>
    <mergeCell ref="S93:T93"/>
    <mergeCell ref="S92:T92"/>
    <mergeCell ref="S70:T71"/>
    <mergeCell ref="S86:T87"/>
    <mergeCell ref="S79:T79"/>
    <mergeCell ref="S88:T88"/>
    <mergeCell ref="S89:T89"/>
    <mergeCell ref="S46:T46"/>
    <mergeCell ref="S64:T64"/>
    <mergeCell ref="S53:T54"/>
    <mergeCell ref="H37:I37"/>
    <mergeCell ref="H39:I39"/>
    <mergeCell ref="H38:I38"/>
    <mergeCell ref="H40:I40"/>
    <mergeCell ref="H41:I41"/>
    <mergeCell ref="H42:I42"/>
    <mergeCell ref="H43:I43"/>
    <mergeCell ref="H44:I44"/>
    <mergeCell ref="S77:T77"/>
    <mergeCell ref="S78:T78"/>
    <mergeCell ref="S45:T45"/>
    <mergeCell ref="Q53:R53"/>
    <mergeCell ref="S81:T81"/>
    <mergeCell ref="H46:I46"/>
    <mergeCell ref="H96:I96"/>
    <mergeCell ref="H76:I76"/>
    <mergeCell ref="H77:I77"/>
    <mergeCell ref="H78:I78"/>
    <mergeCell ref="H79:I79"/>
    <mergeCell ref="H80:I80"/>
    <mergeCell ref="H63:I63"/>
    <mergeCell ref="H56:I56"/>
    <mergeCell ref="H57:I57"/>
    <mergeCell ref="H58:I58"/>
    <mergeCell ref="H59:I59"/>
    <mergeCell ref="H60:I60"/>
    <mergeCell ref="H61:I61"/>
    <mergeCell ref="F19:G19"/>
    <mergeCell ref="F35:G35"/>
    <mergeCell ref="H19:I20"/>
    <mergeCell ref="H21:I21"/>
    <mergeCell ref="H22:I22"/>
    <mergeCell ref="H23:I23"/>
    <mergeCell ref="H29:I29"/>
    <mergeCell ref="H30:I30"/>
    <mergeCell ref="J19:K19"/>
    <mergeCell ref="H25:I25"/>
    <mergeCell ref="H26:I26"/>
    <mergeCell ref="H27:I27"/>
    <mergeCell ref="H28:I28"/>
    <mergeCell ref="H35:I36"/>
    <mergeCell ref="J35:K35"/>
    <mergeCell ref="S76:T76"/>
    <mergeCell ref="S75:T75"/>
    <mergeCell ref="S62:T62"/>
    <mergeCell ref="S63:T63"/>
    <mergeCell ref="S55:T55"/>
    <mergeCell ref="S56:T56"/>
    <mergeCell ref="S58:T58"/>
    <mergeCell ref="S59:T59"/>
    <mergeCell ref="S72:T72"/>
    <mergeCell ref="S73:T73"/>
    <mergeCell ref="S74:T74"/>
    <mergeCell ref="N71:O71"/>
    <mergeCell ref="N54:O54"/>
    <mergeCell ref="H53:I54"/>
    <mergeCell ref="H70:I71"/>
    <mergeCell ref="H86:I87"/>
    <mergeCell ref="H62:I62"/>
    <mergeCell ref="H97:I97"/>
    <mergeCell ref="H91:I91"/>
    <mergeCell ref="O5:V5"/>
    <mergeCell ref="O8:V8"/>
    <mergeCell ref="S24:T24"/>
    <mergeCell ref="S25:T25"/>
    <mergeCell ref="S26:T26"/>
    <mergeCell ref="S27:T27"/>
    <mergeCell ref="B13:C13"/>
    <mergeCell ref="C87:D87"/>
    <mergeCell ref="C20:D20"/>
    <mergeCell ref="C36:D36"/>
    <mergeCell ref="C70:D71"/>
    <mergeCell ref="S35:T36"/>
    <mergeCell ref="H55:I55"/>
    <mergeCell ref="U70:V70"/>
    <mergeCell ref="U53:V53"/>
    <mergeCell ref="Q70:R70"/>
    <mergeCell ref="S40:T40"/>
    <mergeCell ref="S39:T39"/>
    <mergeCell ref="S43:T43"/>
    <mergeCell ref="S60:T60"/>
    <mergeCell ref="S61:T61"/>
    <mergeCell ref="H24:I24"/>
    <mergeCell ref="O11:V11"/>
    <mergeCell ref="O10:V10"/>
    <mergeCell ref="G3:H3"/>
    <mergeCell ref="I3:J3"/>
    <mergeCell ref="I7:J7"/>
    <mergeCell ref="G7:H7"/>
    <mergeCell ref="G10:H10"/>
    <mergeCell ref="G12:H12"/>
    <mergeCell ref="I12:J12"/>
    <mergeCell ref="G11:H11"/>
    <mergeCell ref="I9:J9"/>
    <mergeCell ref="I10:J10"/>
    <mergeCell ref="G9:H9"/>
    <mergeCell ref="G4:H4"/>
    <mergeCell ref="I11:J11"/>
    <mergeCell ref="I4:J4"/>
    <mergeCell ref="I8:J8"/>
    <mergeCell ref="G6:H6"/>
    <mergeCell ref="I6:J6"/>
    <mergeCell ref="G5:H5"/>
    <mergeCell ref="I5:J5"/>
    <mergeCell ref="G8:H8"/>
    <mergeCell ref="S21:T21"/>
    <mergeCell ref="S22:T22"/>
    <mergeCell ref="S23:T23"/>
    <mergeCell ref="O6:V6"/>
    <mergeCell ref="Q19:R19"/>
    <mergeCell ref="U35:V35"/>
    <mergeCell ref="S30:T30"/>
    <mergeCell ref="Q35:R35"/>
    <mergeCell ref="S42:T42"/>
    <mergeCell ref="S41:T41"/>
    <mergeCell ref="S38:T38"/>
    <mergeCell ref="S37:T37"/>
    <mergeCell ref="O12:V12"/>
    <mergeCell ref="O9:V9"/>
    <mergeCell ref="N36:O36"/>
    <mergeCell ref="S28:T28"/>
    <mergeCell ref="U19:V19"/>
    <mergeCell ref="N20:O20"/>
    <mergeCell ref="S19:T20"/>
    <mergeCell ref="O7:V7"/>
    <mergeCell ref="S29:T29"/>
  </mergeCells>
  <conditionalFormatting sqref="O100">
    <cfRule type="cellIs" dxfId="142" priority="1033" operator="between">
      <formula>4.75</formula>
      <formula>5.05</formula>
    </cfRule>
    <cfRule type="cellIs" dxfId="141" priority="1034" operator="lessThan">
      <formula>4.75</formula>
    </cfRule>
    <cfRule type="cellIs" dxfId="140" priority="1035" operator="greaterThan">
      <formula>5.05</formula>
    </cfRule>
  </conditionalFormatting>
  <conditionalFormatting sqref="O84">
    <cfRule type="cellIs" dxfId="139" priority="1030" operator="between">
      <formula>4.75</formula>
      <formula>5.05</formula>
    </cfRule>
    <cfRule type="cellIs" dxfId="138" priority="1031" operator="lessThan">
      <formula>4.75</formula>
    </cfRule>
    <cfRule type="cellIs" dxfId="137" priority="1032" operator="greaterThan">
      <formula>5.05</formula>
    </cfRule>
  </conditionalFormatting>
  <conditionalFormatting sqref="O67">
    <cfRule type="cellIs" dxfId="136" priority="1027" operator="between">
      <formula>4.75</formula>
      <formula>5.05</formula>
    </cfRule>
    <cfRule type="cellIs" dxfId="135" priority="1028" operator="lessThan">
      <formula>4.75</formula>
    </cfRule>
    <cfRule type="cellIs" dxfId="134" priority="1029" operator="greaterThan">
      <formula>5.05</formula>
    </cfRule>
  </conditionalFormatting>
  <conditionalFormatting sqref="O49">
    <cfRule type="cellIs" dxfId="133" priority="1024" operator="between">
      <formula>4.75</formula>
      <formula>5.05</formula>
    </cfRule>
    <cfRule type="cellIs" dxfId="132" priority="1025" operator="lessThan">
      <formula>4.75</formula>
    </cfRule>
    <cfRule type="cellIs" dxfId="131" priority="1026" operator="greaterThan">
      <formula>5.05</formula>
    </cfRule>
  </conditionalFormatting>
  <conditionalFormatting sqref="D33">
    <cfRule type="cellIs" dxfId="130" priority="1018" operator="between">
      <formula>4.75</formula>
      <formula>5.05</formula>
    </cfRule>
    <cfRule type="cellIs" dxfId="129" priority="1019" operator="lessThan">
      <formula>4.75</formula>
    </cfRule>
    <cfRule type="cellIs" dxfId="128" priority="1020" operator="greaterThan">
      <formula>5.05</formula>
    </cfRule>
  </conditionalFormatting>
  <conditionalFormatting sqref="D84">
    <cfRule type="cellIs" dxfId="127" priority="1009" operator="between">
      <formula>4.75</formula>
      <formula>5.05</formula>
    </cfRule>
    <cfRule type="cellIs" dxfId="126" priority="1010" operator="lessThan">
      <formula>4.75</formula>
    </cfRule>
    <cfRule type="cellIs" dxfId="125" priority="1011" operator="greaterThan">
      <formula>5.05</formula>
    </cfRule>
  </conditionalFormatting>
  <conditionalFormatting sqref="D100">
    <cfRule type="cellIs" dxfId="124" priority="1006" operator="between">
      <formula>4.75</formula>
      <formula>5.05</formula>
    </cfRule>
    <cfRule type="cellIs" dxfId="123" priority="1007" operator="lessThan">
      <formula>4.75</formula>
    </cfRule>
    <cfRule type="cellIs" dxfId="122" priority="1008" operator="greaterThan">
      <formula>5.05</formula>
    </cfRule>
  </conditionalFormatting>
  <conditionalFormatting sqref="H21">
    <cfRule type="cellIs" dxfId="121" priority="843" operator="greaterThan">
      <formula>6</formula>
    </cfRule>
  </conditionalFormatting>
  <conditionalFormatting sqref="H72">
    <cfRule type="cellIs" dxfId="120" priority="717" operator="greaterThan">
      <formula>6</formula>
    </cfRule>
  </conditionalFormatting>
  <conditionalFormatting sqref="S72">
    <cfRule type="cellIs" dxfId="119" priority="672" operator="greaterThan">
      <formula>6</formula>
    </cfRule>
  </conditionalFormatting>
  <conditionalFormatting sqref="H22">
    <cfRule type="cellIs" dxfId="118" priority="588" operator="greaterThan">
      <formula>6</formula>
    </cfRule>
  </conditionalFormatting>
  <conditionalFormatting sqref="H24">
    <cfRule type="cellIs" dxfId="117" priority="586" operator="greaterThan">
      <formula>6</formula>
    </cfRule>
  </conditionalFormatting>
  <conditionalFormatting sqref="H25">
    <cfRule type="cellIs" dxfId="116" priority="585" operator="greaterThan">
      <formula>6</formula>
    </cfRule>
  </conditionalFormatting>
  <conditionalFormatting sqref="H26">
    <cfRule type="cellIs" dxfId="115" priority="584" operator="greaterThan">
      <formula>6</formula>
    </cfRule>
  </conditionalFormatting>
  <conditionalFormatting sqref="H27">
    <cfRule type="cellIs" dxfId="114" priority="583" operator="greaterThan">
      <formula>6</formula>
    </cfRule>
  </conditionalFormatting>
  <conditionalFormatting sqref="H29">
    <cfRule type="cellIs" dxfId="113" priority="581" operator="greaterThan">
      <formula>6</formula>
    </cfRule>
  </conditionalFormatting>
  <conditionalFormatting sqref="H30">
    <cfRule type="cellIs" dxfId="112" priority="580" operator="greaterThan">
      <formula>6</formula>
    </cfRule>
  </conditionalFormatting>
  <conditionalFormatting sqref="H78">
    <cfRule type="cellIs" dxfId="111" priority="552" operator="greaterThan">
      <formula>6</formula>
    </cfRule>
  </conditionalFormatting>
  <conditionalFormatting sqref="H79">
    <cfRule type="cellIs" dxfId="110" priority="551" operator="greaterThan">
      <formula>6</formula>
    </cfRule>
  </conditionalFormatting>
  <conditionalFormatting sqref="H96">
    <cfRule type="cellIs" dxfId="109" priority="542" operator="greaterThan">
      <formula>6</formula>
    </cfRule>
  </conditionalFormatting>
  <conditionalFormatting sqref="H97">
    <cfRule type="cellIs" dxfId="108" priority="540" operator="greaterThan">
      <formula>6</formula>
    </cfRule>
  </conditionalFormatting>
  <conditionalFormatting sqref="H73">
    <cfRule type="cellIs" dxfId="107" priority="557" operator="greaterThan">
      <formula>6</formula>
    </cfRule>
  </conditionalFormatting>
  <conditionalFormatting sqref="H74">
    <cfRule type="cellIs" dxfId="106" priority="556" operator="greaterThan">
      <formula>6</formula>
    </cfRule>
  </conditionalFormatting>
  <conditionalFormatting sqref="H75">
    <cfRule type="cellIs" dxfId="105" priority="555" operator="greaterThan">
      <formula>6</formula>
    </cfRule>
  </conditionalFormatting>
  <conditionalFormatting sqref="H76">
    <cfRule type="cellIs" dxfId="104" priority="554" operator="greaterThan">
      <formula>6</formula>
    </cfRule>
  </conditionalFormatting>
  <conditionalFormatting sqref="H77">
    <cfRule type="cellIs" dxfId="103" priority="553" operator="greaterThan">
      <formula>6</formula>
    </cfRule>
  </conditionalFormatting>
  <conditionalFormatting sqref="S56">
    <cfRule type="cellIs" dxfId="102" priority="496" operator="greaterThan">
      <formula>6</formula>
    </cfRule>
  </conditionalFormatting>
  <conditionalFormatting sqref="S57">
    <cfRule type="cellIs" dxfId="101" priority="495" operator="greaterThan">
      <formula>6</formula>
    </cfRule>
  </conditionalFormatting>
  <conditionalFormatting sqref="S58">
    <cfRule type="cellIs" dxfId="100" priority="494" operator="greaterThan">
      <formula>6</formula>
    </cfRule>
  </conditionalFormatting>
  <conditionalFormatting sqref="S59">
    <cfRule type="cellIs" dxfId="99" priority="493" operator="greaterThan">
      <formula>6</formula>
    </cfRule>
  </conditionalFormatting>
  <conditionalFormatting sqref="S60">
    <cfRule type="cellIs" dxfId="98" priority="492" operator="greaterThan">
      <formula>6</formula>
    </cfRule>
  </conditionalFormatting>
  <conditionalFormatting sqref="S61">
    <cfRule type="cellIs" dxfId="97" priority="491" operator="greaterThan">
      <formula>6</formula>
    </cfRule>
  </conditionalFormatting>
  <conditionalFormatting sqref="S62">
    <cfRule type="cellIs" dxfId="96" priority="490" operator="greaterThan">
      <formula>6</formula>
    </cfRule>
  </conditionalFormatting>
  <conditionalFormatting sqref="S63">
    <cfRule type="cellIs" dxfId="95" priority="489" operator="greaterThan">
      <formula>6</formula>
    </cfRule>
  </conditionalFormatting>
  <conditionalFormatting sqref="S64">
    <cfRule type="cellIs" dxfId="94" priority="488" operator="greaterThan">
      <formula>6</formula>
    </cfRule>
  </conditionalFormatting>
  <conditionalFormatting sqref="S73">
    <cfRule type="cellIs" dxfId="93" priority="487" operator="greaterThan">
      <formula>6</formula>
    </cfRule>
  </conditionalFormatting>
  <conditionalFormatting sqref="S37">
    <cfRule type="cellIs" dxfId="92" priority="509" operator="greaterThan">
      <formula>6</formula>
    </cfRule>
  </conditionalFormatting>
  <conditionalFormatting sqref="S38">
    <cfRule type="cellIs" dxfId="91" priority="505" operator="greaterThan">
      <formula>6</formula>
    </cfRule>
  </conditionalFormatting>
  <conditionalFormatting sqref="S40">
    <cfRule type="cellIs" dxfId="90" priority="504" operator="greaterThan">
      <formula>6</formula>
    </cfRule>
  </conditionalFormatting>
  <conditionalFormatting sqref="S39">
    <cfRule type="cellIs" dxfId="89" priority="503" operator="greaterThan">
      <formula>6</formula>
    </cfRule>
  </conditionalFormatting>
  <conditionalFormatting sqref="S41">
    <cfRule type="cellIs" dxfId="88" priority="500" operator="greaterThan">
      <formula>6</formula>
    </cfRule>
  </conditionalFormatting>
  <conditionalFormatting sqref="S46">
    <cfRule type="cellIs" dxfId="87" priority="497" operator="greaterThan">
      <formula>6</formula>
    </cfRule>
  </conditionalFormatting>
  <conditionalFormatting sqref="S93">
    <cfRule type="cellIs" dxfId="86" priority="474" operator="greaterThan">
      <formula>6</formula>
    </cfRule>
  </conditionalFormatting>
  <conditionalFormatting sqref="S92">
    <cfRule type="cellIs" dxfId="85" priority="473" operator="greaterThan">
      <formula>6</formula>
    </cfRule>
  </conditionalFormatting>
  <conditionalFormatting sqref="S94">
    <cfRule type="cellIs" dxfId="84" priority="472" operator="greaterThan">
      <formula>6</formula>
    </cfRule>
  </conditionalFormatting>
  <conditionalFormatting sqref="S95">
    <cfRule type="cellIs" dxfId="83" priority="471" operator="greaterThan">
      <formula>6</formula>
    </cfRule>
  </conditionalFormatting>
  <conditionalFormatting sqref="S96">
    <cfRule type="cellIs" dxfId="82" priority="470" operator="greaterThan">
      <formula>6</formula>
    </cfRule>
  </conditionalFormatting>
  <conditionalFormatting sqref="S76">
    <cfRule type="cellIs" dxfId="81" priority="485" operator="greaterThan">
      <formula>6</formula>
    </cfRule>
  </conditionalFormatting>
  <conditionalFormatting sqref="S75">
    <cfRule type="cellIs" dxfId="80" priority="484" operator="greaterThan">
      <formula>6</formula>
    </cfRule>
  </conditionalFormatting>
  <conditionalFormatting sqref="S90">
    <cfRule type="cellIs" dxfId="79" priority="476" operator="greaterThan">
      <formula>6</formula>
    </cfRule>
  </conditionalFormatting>
  <conditionalFormatting sqref="S91">
    <cfRule type="cellIs" dxfId="78" priority="475" operator="greaterThan">
      <formula>6</formula>
    </cfRule>
  </conditionalFormatting>
  <conditionalFormatting sqref="S79">
    <cfRule type="cellIs" dxfId="77" priority="481" operator="greaterThan">
      <formula>6</formula>
    </cfRule>
  </conditionalFormatting>
  <conditionalFormatting sqref="S80">
    <cfRule type="cellIs" dxfId="76" priority="480" operator="greaterThan">
      <formula>6</formula>
    </cfRule>
  </conditionalFormatting>
  <conditionalFormatting sqref="S81">
    <cfRule type="cellIs" dxfId="75" priority="479" operator="greaterThan">
      <formula>6</formula>
    </cfRule>
  </conditionalFormatting>
  <conditionalFormatting sqref="S88">
    <cfRule type="cellIs" dxfId="74" priority="478" operator="greaterThan">
      <formula>6</formula>
    </cfRule>
  </conditionalFormatting>
  <conditionalFormatting sqref="S89">
    <cfRule type="cellIs" dxfId="73" priority="477" operator="greaterThan">
      <formula>6</formula>
    </cfRule>
  </conditionalFormatting>
  <conditionalFormatting sqref="H80">
    <cfRule type="cellIs" dxfId="72" priority="433" operator="greaterThan">
      <formula>6</formula>
    </cfRule>
  </conditionalFormatting>
  <conditionalFormatting sqref="S42">
    <cfRule type="cellIs" dxfId="71" priority="424" operator="greaterThan">
      <formula>6</formula>
    </cfRule>
  </conditionalFormatting>
  <conditionalFormatting sqref="B30">
    <cfRule type="colorScale" priority="404">
      <colorScale>
        <cfvo type="num" val="2"/>
        <cfvo type="num" val="7.5"/>
        <color theme="5" tint="0.59999389629810485"/>
        <color rgb="FF92D050"/>
      </colorScale>
    </cfRule>
  </conditionalFormatting>
  <conditionalFormatting sqref="M63">
    <cfRule type="colorScale" priority="366">
      <colorScale>
        <cfvo type="num" val="2"/>
        <cfvo type="num" val="7.5"/>
        <color theme="5" tint="0.59999389629810485"/>
        <color rgb="FF92D050"/>
      </colorScale>
    </cfRule>
  </conditionalFormatting>
  <conditionalFormatting sqref="B81">
    <cfRule type="colorScale" priority="346">
      <colorScale>
        <cfvo type="num" val="2"/>
        <cfvo type="num" val="7.5"/>
        <color theme="5" tint="0.59999389629810485"/>
        <color rgb="FF92D050"/>
      </colorScale>
    </cfRule>
  </conditionalFormatting>
  <conditionalFormatting sqref="M81">
    <cfRule type="colorScale" priority="336">
      <colorScale>
        <cfvo type="num" val="2"/>
        <cfvo type="num" val="7.5"/>
        <color theme="5" tint="0.59999389629810485"/>
        <color rgb="FF92D050"/>
      </colorScale>
    </cfRule>
  </conditionalFormatting>
  <conditionalFormatting sqref="M96">
    <cfRule type="colorScale" priority="326">
      <colorScale>
        <cfvo type="num" val="2"/>
        <cfvo type="num" val="7.5"/>
        <color theme="5" tint="0.59999389629810485"/>
        <color rgb="FF92D050"/>
      </colorScale>
    </cfRule>
  </conditionalFormatting>
  <conditionalFormatting sqref="B97">
    <cfRule type="colorScale" priority="316">
      <colorScale>
        <cfvo type="num" val="2"/>
        <cfvo type="num" val="7.5"/>
        <color theme="5" tint="0.59999389629810485"/>
        <color rgb="FF92D050"/>
      </colorScale>
    </cfRule>
  </conditionalFormatting>
  <conditionalFormatting sqref="B21">
    <cfRule type="colorScale" priority="287">
      <colorScale>
        <cfvo type="num" val="2"/>
        <cfvo type="num" val="7.5"/>
        <color theme="9" tint="0.39997558519241921"/>
        <color rgb="FF99FF66"/>
      </colorScale>
    </cfRule>
  </conditionalFormatting>
  <conditionalFormatting sqref="B22">
    <cfRule type="colorScale" priority="286">
      <colorScale>
        <cfvo type="num" val="2"/>
        <cfvo type="num" val="7.5"/>
        <color theme="9" tint="0.39997558519241921"/>
        <color rgb="FF99FF66"/>
      </colorScale>
    </cfRule>
  </conditionalFormatting>
  <conditionalFormatting sqref="B24">
    <cfRule type="colorScale" priority="284">
      <colorScale>
        <cfvo type="num" val="2"/>
        <cfvo type="num" val="7.5"/>
        <color theme="9" tint="0.39997558519241921"/>
        <color rgb="FF99FF66"/>
      </colorScale>
    </cfRule>
  </conditionalFormatting>
  <conditionalFormatting sqref="B25">
    <cfRule type="colorScale" priority="283">
      <colorScale>
        <cfvo type="num" val="2"/>
        <cfvo type="num" val="7.5"/>
        <color theme="9" tint="0.39997558519241921"/>
        <color rgb="FF99FF66"/>
      </colorScale>
    </cfRule>
  </conditionalFormatting>
  <conditionalFormatting sqref="B26">
    <cfRule type="colorScale" priority="282">
      <colorScale>
        <cfvo type="num" val="2"/>
        <cfvo type="num" val="7.5"/>
        <color theme="9" tint="0.39997558519241921"/>
        <color rgb="FF99FF66"/>
      </colorScale>
    </cfRule>
  </conditionalFormatting>
  <conditionalFormatting sqref="B27">
    <cfRule type="colorScale" priority="281">
      <colorScale>
        <cfvo type="num" val="2"/>
        <cfvo type="num" val="7.5"/>
        <color theme="9" tint="0.39997558519241921"/>
        <color rgb="FF99FF66"/>
      </colorScale>
    </cfRule>
  </conditionalFormatting>
  <conditionalFormatting sqref="B28">
    <cfRule type="colorScale" priority="280">
      <colorScale>
        <cfvo type="num" val="2"/>
        <cfvo type="num" val="7.5"/>
        <color theme="9" tint="0.39997558519241921"/>
        <color rgb="FF99FF66"/>
      </colorScale>
    </cfRule>
  </conditionalFormatting>
  <conditionalFormatting sqref="B29">
    <cfRule type="colorScale" priority="279">
      <colorScale>
        <cfvo type="num" val="2"/>
        <cfvo type="num" val="7.5"/>
        <color theme="9" tint="0.39997558519241921"/>
        <color rgb="FF99FF66"/>
      </colorScale>
    </cfRule>
  </conditionalFormatting>
  <conditionalFormatting sqref="M61">
    <cfRule type="colorScale" priority="252">
      <colorScale>
        <cfvo type="num" val="2"/>
        <cfvo type="num" val="7.5"/>
        <color theme="9" tint="0.39997558519241921"/>
        <color rgb="FF99FF66"/>
      </colorScale>
    </cfRule>
  </conditionalFormatting>
  <conditionalFormatting sqref="M60">
    <cfRule type="colorScale" priority="251">
      <colorScale>
        <cfvo type="num" val="2"/>
        <cfvo type="num" val="7.5"/>
        <color theme="9" tint="0.39997558519241921"/>
        <color rgb="FF99FF66"/>
      </colorScale>
    </cfRule>
  </conditionalFormatting>
  <conditionalFormatting sqref="M59">
    <cfRule type="colorScale" priority="250">
      <colorScale>
        <cfvo type="num" val="2"/>
        <cfvo type="num" val="7.5"/>
        <color theme="9" tint="0.39997558519241921"/>
        <color rgb="FF99FF66"/>
      </colorScale>
    </cfRule>
  </conditionalFormatting>
  <conditionalFormatting sqref="M58">
    <cfRule type="colorScale" priority="249">
      <colorScale>
        <cfvo type="num" val="2"/>
        <cfvo type="num" val="7.5"/>
        <color theme="9" tint="0.39997558519241921"/>
        <color rgb="FF99FF66"/>
      </colorScale>
    </cfRule>
  </conditionalFormatting>
  <conditionalFormatting sqref="M57">
    <cfRule type="colorScale" priority="248">
      <colorScale>
        <cfvo type="num" val="2"/>
        <cfvo type="num" val="7.5"/>
        <color theme="9" tint="0.39997558519241921"/>
        <color rgb="FF99FF66"/>
      </colorScale>
    </cfRule>
  </conditionalFormatting>
  <conditionalFormatting sqref="M56">
    <cfRule type="colorScale" priority="247">
      <colorScale>
        <cfvo type="num" val="2"/>
        <cfvo type="num" val="7.5"/>
        <color theme="9" tint="0.39997558519241921"/>
        <color rgb="FF99FF66"/>
      </colorScale>
    </cfRule>
  </conditionalFormatting>
  <conditionalFormatting sqref="M55">
    <cfRule type="colorScale" priority="246">
      <colorScale>
        <cfvo type="num" val="2"/>
        <cfvo type="num" val="7.5"/>
        <color theme="9" tint="0.39997558519241921"/>
        <color rgb="FF99FF66"/>
      </colorScale>
    </cfRule>
  </conditionalFormatting>
  <conditionalFormatting sqref="B77">
    <cfRule type="colorScale" priority="224">
      <colorScale>
        <cfvo type="num" val="2"/>
        <cfvo type="num" val="7.5"/>
        <color theme="9" tint="0.39997558519241921"/>
        <color rgb="FF99FF66"/>
      </colorScale>
    </cfRule>
  </conditionalFormatting>
  <conditionalFormatting sqref="B76">
    <cfRule type="colorScale" priority="223">
      <colorScale>
        <cfvo type="num" val="2"/>
        <cfvo type="num" val="7.5"/>
        <color theme="9" tint="0.39997558519241921"/>
        <color rgb="FF99FF66"/>
      </colorScale>
    </cfRule>
  </conditionalFormatting>
  <conditionalFormatting sqref="M44">
    <cfRule type="colorScale" priority="269">
      <colorScale>
        <cfvo type="num" val="2"/>
        <cfvo type="num" val="7.5"/>
        <color theme="9" tint="0.39997558519241921"/>
        <color rgb="FF99FF66"/>
      </colorScale>
    </cfRule>
  </conditionalFormatting>
  <conditionalFormatting sqref="M42">
    <cfRule type="colorScale" priority="267">
      <colorScale>
        <cfvo type="num" val="2"/>
        <cfvo type="num" val="7.5"/>
        <color theme="9" tint="0.39997558519241921"/>
        <color rgb="FF99FF66"/>
      </colorScale>
    </cfRule>
  </conditionalFormatting>
  <conditionalFormatting sqref="M41">
    <cfRule type="colorScale" priority="266">
      <colorScale>
        <cfvo type="num" val="2"/>
        <cfvo type="num" val="7.5"/>
        <color theme="9" tint="0.39997558519241921"/>
        <color rgb="FF99FF66"/>
      </colorScale>
    </cfRule>
  </conditionalFormatting>
  <conditionalFormatting sqref="M40">
    <cfRule type="colorScale" priority="265">
      <colorScale>
        <cfvo type="num" val="2"/>
        <cfvo type="num" val="7.5"/>
        <color theme="9" tint="0.39997558519241921"/>
        <color rgb="FF99FF66"/>
      </colorScale>
    </cfRule>
  </conditionalFormatting>
  <conditionalFormatting sqref="M39">
    <cfRule type="colorScale" priority="264">
      <colorScale>
        <cfvo type="num" val="2"/>
        <cfvo type="num" val="7.5"/>
        <color theme="9" tint="0.39997558519241921"/>
        <color rgb="FF99FF66"/>
      </colorScale>
    </cfRule>
  </conditionalFormatting>
  <conditionalFormatting sqref="M38">
    <cfRule type="colorScale" priority="263">
      <colorScale>
        <cfvo type="num" val="2"/>
        <cfvo type="num" val="7.5"/>
        <color theme="9" tint="0.39997558519241921"/>
        <color rgb="FF99FF66"/>
      </colorScale>
    </cfRule>
  </conditionalFormatting>
  <conditionalFormatting sqref="M37">
    <cfRule type="colorScale" priority="262">
      <colorScale>
        <cfvo type="num" val="2"/>
        <cfvo type="num" val="7.5"/>
        <color theme="9" tint="0.39997558519241921"/>
        <color rgb="FF99FF66"/>
      </colorScale>
    </cfRule>
  </conditionalFormatting>
  <conditionalFormatting sqref="M95">
    <cfRule type="colorScale" priority="218">
      <colorScale>
        <cfvo type="num" val="2"/>
        <cfvo type="num" val="7.5"/>
        <color theme="9" tint="0.39997558519241921"/>
        <color rgb="FF99FF66"/>
      </colorScale>
    </cfRule>
  </conditionalFormatting>
  <conditionalFormatting sqref="M94">
    <cfRule type="colorScale" priority="217">
      <colorScale>
        <cfvo type="num" val="2"/>
        <cfvo type="num" val="7.5"/>
        <color theme="9" tint="0.39997558519241921"/>
        <color rgb="FF99FF66"/>
      </colorScale>
    </cfRule>
  </conditionalFormatting>
  <conditionalFormatting sqref="M92">
    <cfRule type="colorScale" priority="216">
      <colorScale>
        <cfvo type="num" val="2"/>
        <cfvo type="num" val="7.5"/>
        <color theme="9" tint="0.39997558519241921"/>
        <color rgb="FF99FF66"/>
      </colorScale>
    </cfRule>
  </conditionalFormatting>
  <conditionalFormatting sqref="M80">
    <cfRule type="colorScale" priority="236">
      <colorScale>
        <cfvo type="num" val="2"/>
        <cfvo type="num" val="7.5"/>
        <color theme="9" tint="0.39997558519241921"/>
        <color rgb="FF99FF66"/>
      </colorScale>
    </cfRule>
  </conditionalFormatting>
  <conditionalFormatting sqref="M79">
    <cfRule type="colorScale" priority="235">
      <colorScale>
        <cfvo type="num" val="2"/>
        <cfvo type="num" val="7.5"/>
        <color theme="9" tint="0.39997558519241921"/>
        <color rgb="FF99FF66"/>
      </colorScale>
    </cfRule>
  </conditionalFormatting>
  <conditionalFormatting sqref="M78">
    <cfRule type="colorScale" priority="234">
      <colorScale>
        <cfvo type="num" val="2"/>
        <cfvo type="num" val="7.5"/>
        <color theme="9" tint="0.39997558519241921"/>
        <color rgb="FF99FF66"/>
      </colorScale>
    </cfRule>
  </conditionalFormatting>
  <conditionalFormatting sqref="M77">
    <cfRule type="colorScale" priority="233">
      <colorScale>
        <cfvo type="num" val="2"/>
        <cfvo type="num" val="7.5"/>
        <color theme="9" tint="0.39997558519241921"/>
        <color rgb="FF99FF66"/>
      </colorScale>
    </cfRule>
  </conditionalFormatting>
  <conditionalFormatting sqref="M76">
    <cfRule type="colorScale" priority="232">
      <colorScale>
        <cfvo type="num" val="2"/>
        <cfvo type="num" val="7.5"/>
        <color theme="9" tint="0.39997558519241921"/>
        <color rgb="FF99FF66"/>
      </colorScale>
    </cfRule>
  </conditionalFormatting>
  <conditionalFormatting sqref="M62">
    <cfRule type="colorScale" priority="253">
      <colorScale>
        <cfvo type="num" val="2"/>
        <cfvo type="num" val="7.5"/>
        <color theme="9" tint="0.39997558519241921"/>
        <color rgb="FF99FF66"/>
      </colorScale>
    </cfRule>
  </conditionalFormatting>
  <conditionalFormatting sqref="M74">
    <cfRule type="colorScale" priority="230">
      <colorScale>
        <cfvo type="num" val="2"/>
        <cfvo type="num" val="7.5"/>
        <color theme="9" tint="0.39997558519241921"/>
        <color rgb="FF99FF66"/>
      </colorScale>
    </cfRule>
  </conditionalFormatting>
  <conditionalFormatting sqref="M73">
    <cfRule type="colorScale" priority="229">
      <colorScale>
        <cfvo type="num" val="2"/>
        <cfvo type="num" val="7.5"/>
        <color theme="9" tint="0.39997558519241921"/>
        <color rgb="FF99FF66"/>
      </colorScale>
    </cfRule>
  </conditionalFormatting>
  <conditionalFormatting sqref="M72">
    <cfRule type="colorScale" priority="228">
      <colorScale>
        <cfvo type="num" val="2"/>
        <cfvo type="num" val="7.5"/>
        <color theme="9" tint="0.39997558519241921"/>
        <color rgb="FF99FF66"/>
      </colorScale>
    </cfRule>
  </conditionalFormatting>
  <conditionalFormatting sqref="B80">
    <cfRule type="colorScale" priority="227">
      <colorScale>
        <cfvo type="num" val="2"/>
        <cfvo type="num" val="7.5"/>
        <color theme="9" tint="0.39997558519241921"/>
        <color rgb="FF99FF66"/>
      </colorScale>
    </cfRule>
  </conditionalFormatting>
  <conditionalFormatting sqref="B79">
    <cfRule type="colorScale" priority="226">
      <colorScale>
        <cfvo type="num" val="2"/>
        <cfvo type="num" val="7.5"/>
        <color theme="9" tint="0.39997558519241921"/>
        <color rgb="FF99FF66"/>
      </colorScale>
    </cfRule>
  </conditionalFormatting>
  <conditionalFormatting sqref="B78">
    <cfRule type="colorScale" priority="225">
      <colorScale>
        <cfvo type="num" val="2"/>
        <cfvo type="num" val="7.5"/>
        <color theme="9" tint="0.39997558519241921"/>
        <color rgb="FF99FF66"/>
      </colorScale>
    </cfRule>
  </conditionalFormatting>
  <conditionalFormatting sqref="B75">
    <cfRule type="colorScale" priority="222">
      <colorScale>
        <cfvo type="num" val="2"/>
        <cfvo type="num" val="7.5"/>
        <color theme="9" tint="0.39997558519241921"/>
        <color rgb="FF99FF66"/>
      </colorScale>
    </cfRule>
  </conditionalFormatting>
  <conditionalFormatting sqref="B74">
    <cfRule type="colorScale" priority="221">
      <colorScale>
        <cfvo type="num" val="2"/>
        <cfvo type="num" val="7.5"/>
        <color theme="9" tint="0.39997558519241921"/>
        <color rgb="FF99FF66"/>
      </colorScale>
    </cfRule>
  </conditionalFormatting>
  <conditionalFormatting sqref="B73">
    <cfRule type="colorScale" priority="220">
      <colorScale>
        <cfvo type="num" val="2"/>
        <cfvo type="num" val="7.5"/>
        <color theme="9" tint="0.39997558519241921"/>
        <color rgb="FF99FF66"/>
      </colorScale>
    </cfRule>
  </conditionalFormatting>
  <conditionalFormatting sqref="B72">
    <cfRule type="colorScale" priority="219">
      <colorScale>
        <cfvo type="num" val="2"/>
        <cfvo type="num" val="7.5"/>
        <color theme="9" tint="0.39997558519241921"/>
        <color rgb="FF99FF66"/>
      </colorScale>
    </cfRule>
  </conditionalFormatting>
  <conditionalFormatting sqref="M75">
    <cfRule type="colorScale" priority="231">
      <colorScale>
        <cfvo type="num" val="2"/>
        <cfvo type="num" val="7.5"/>
        <color theme="9" tint="0.39997558519241921"/>
        <color rgb="FF99FF66"/>
      </colorScale>
    </cfRule>
  </conditionalFormatting>
  <conditionalFormatting sqref="M93">
    <cfRule type="colorScale" priority="215">
      <colorScale>
        <cfvo type="num" val="2"/>
        <cfvo type="num" val="7.5"/>
        <color theme="9" tint="0.39997558519241921"/>
        <color rgb="FF99FF66"/>
      </colorScale>
    </cfRule>
  </conditionalFormatting>
  <conditionalFormatting sqref="M91">
    <cfRule type="colorScale" priority="214">
      <colorScale>
        <cfvo type="num" val="2"/>
        <cfvo type="num" val="7.5"/>
        <color theme="9" tint="0.39997558519241921"/>
        <color rgb="FF99FF66"/>
      </colorScale>
    </cfRule>
  </conditionalFormatting>
  <conditionalFormatting sqref="M90">
    <cfRule type="colorScale" priority="213">
      <colorScale>
        <cfvo type="num" val="2"/>
        <cfvo type="num" val="7.5"/>
        <color theme="9" tint="0.39997558519241921"/>
        <color rgb="FF99FF66"/>
      </colorScale>
    </cfRule>
  </conditionalFormatting>
  <conditionalFormatting sqref="M89">
    <cfRule type="colorScale" priority="212">
      <colorScale>
        <cfvo type="num" val="2"/>
        <cfvo type="num" val="7.5"/>
        <color theme="9" tint="0.39997558519241921"/>
        <color rgb="FF99FF66"/>
      </colorScale>
    </cfRule>
  </conditionalFormatting>
  <conditionalFormatting sqref="M88">
    <cfRule type="colorScale" priority="211">
      <colorScale>
        <cfvo type="num" val="2"/>
        <cfvo type="num" val="7.5"/>
        <color theme="9" tint="0.39997558519241921"/>
        <color rgb="FF99FF66"/>
      </colorScale>
    </cfRule>
  </conditionalFormatting>
  <conditionalFormatting sqref="B96">
    <cfRule type="colorScale" priority="210">
      <colorScale>
        <cfvo type="num" val="2"/>
        <cfvo type="num" val="7.5"/>
        <color theme="9" tint="0.39997558519241921"/>
        <color rgb="FF99FF66"/>
      </colorScale>
    </cfRule>
  </conditionalFormatting>
  <conditionalFormatting sqref="B92">
    <cfRule type="colorScale" priority="209">
      <colorScale>
        <cfvo type="num" val="2"/>
        <cfvo type="num" val="7.5"/>
        <color theme="9" tint="0.39997558519241921"/>
        <color rgb="FF99FF66"/>
      </colorScale>
    </cfRule>
  </conditionalFormatting>
  <conditionalFormatting sqref="B94">
    <cfRule type="colorScale" priority="208">
      <colorScale>
        <cfvo type="num" val="2"/>
        <cfvo type="num" val="7.5"/>
        <color theme="9" tint="0.39997558519241921"/>
        <color rgb="FF99FF66"/>
      </colorScale>
    </cfRule>
  </conditionalFormatting>
  <conditionalFormatting sqref="B93">
    <cfRule type="colorScale" priority="207">
      <colorScale>
        <cfvo type="num" val="2"/>
        <cfvo type="num" val="7.5"/>
        <color theme="9" tint="0.39997558519241921"/>
        <color rgb="FF99FF66"/>
      </colorScale>
    </cfRule>
  </conditionalFormatting>
  <conditionalFormatting sqref="B95">
    <cfRule type="colorScale" priority="206">
      <colorScale>
        <cfvo type="num" val="2"/>
        <cfvo type="num" val="7.5"/>
        <color theme="9" tint="0.39997558519241921"/>
        <color rgb="FF99FF66"/>
      </colorScale>
    </cfRule>
  </conditionalFormatting>
  <conditionalFormatting sqref="B91">
    <cfRule type="colorScale" priority="205">
      <colorScale>
        <cfvo type="num" val="2"/>
        <cfvo type="num" val="7.5"/>
        <color theme="9" tint="0.39997558519241921"/>
        <color rgb="FF99FF66"/>
      </colorScale>
    </cfRule>
  </conditionalFormatting>
  <conditionalFormatting sqref="B90">
    <cfRule type="colorScale" priority="204">
      <colorScale>
        <cfvo type="num" val="2"/>
        <cfvo type="num" val="7.5"/>
        <color theme="9" tint="0.39997558519241921"/>
        <color rgb="FF99FF66"/>
      </colorScale>
    </cfRule>
  </conditionalFormatting>
  <conditionalFormatting sqref="B89">
    <cfRule type="colorScale" priority="203">
      <colorScale>
        <cfvo type="num" val="2"/>
        <cfvo type="num" val="7.5"/>
        <color theme="9" tint="0.39997558519241921"/>
        <color rgb="FF99FF66"/>
      </colorScale>
    </cfRule>
  </conditionalFormatting>
  <conditionalFormatting sqref="B88">
    <cfRule type="colorScale" priority="202">
      <colorScale>
        <cfvo type="num" val="2"/>
        <cfvo type="num" val="7.5"/>
        <color theme="9" tint="0.39997558519241921"/>
        <color rgb="FF99FF66"/>
      </colorScale>
    </cfRule>
  </conditionalFormatting>
  <conditionalFormatting sqref="S43">
    <cfRule type="cellIs" dxfId="70" priority="176" operator="greaterThan">
      <formula>6</formula>
    </cfRule>
  </conditionalFormatting>
  <conditionalFormatting sqref="S43">
    <cfRule type="cellIs" dxfId="69" priority="175" operator="greaterThan">
      <formula>6</formula>
    </cfRule>
  </conditionalFormatting>
  <conditionalFormatting sqref="M43">
    <cfRule type="colorScale" priority="174">
      <colorScale>
        <cfvo type="num" val="2"/>
        <cfvo type="num" val="7.5"/>
        <color theme="9" tint="0.39997558519241921"/>
        <color rgb="FF99FF66"/>
      </colorScale>
    </cfRule>
  </conditionalFormatting>
  <conditionalFormatting sqref="M21">
    <cfRule type="colorScale" priority="148">
      <colorScale>
        <cfvo type="num" val="2"/>
        <cfvo type="num" val="7.5"/>
        <color theme="9" tint="0.39997558519241921"/>
        <color rgb="FF99FF66"/>
      </colorScale>
    </cfRule>
  </conditionalFormatting>
  <conditionalFormatting sqref="B57">
    <cfRule type="colorScale" priority="75">
      <colorScale>
        <cfvo type="num" val="2"/>
        <cfvo type="num" val="7.5"/>
        <color theme="9" tint="0.39997558519241921"/>
        <color rgb="FF99FF66"/>
      </colorScale>
    </cfRule>
  </conditionalFormatting>
  <conditionalFormatting sqref="P33">
    <cfRule type="cellIs" dxfId="68" priority="171" operator="between">
      <formula>4.75</formula>
      <formula>5.05</formula>
    </cfRule>
    <cfRule type="cellIs" dxfId="67" priority="172" operator="lessThan">
      <formula>4.75</formula>
    </cfRule>
    <cfRule type="cellIs" dxfId="66" priority="173" operator="greaterThan">
      <formula>5.05</formula>
    </cfRule>
  </conditionalFormatting>
  <conditionalFormatting sqref="O33">
    <cfRule type="cellIs" dxfId="65" priority="168" operator="between">
      <formula>4.75</formula>
      <formula>5.05</formula>
    </cfRule>
    <cfRule type="cellIs" dxfId="64" priority="169" operator="lessThan">
      <formula>4.75</formula>
    </cfRule>
    <cfRule type="cellIs" dxfId="63" priority="170" operator="greaterThan">
      <formula>5.05</formula>
    </cfRule>
  </conditionalFormatting>
  <conditionalFormatting sqref="S21">
    <cfRule type="cellIs" dxfId="62" priority="167" operator="greaterThan">
      <formula>6</formula>
    </cfRule>
  </conditionalFormatting>
  <conditionalFormatting sqref="S22">
    <cfRule type="cellIs" dxfId="61" priority="166" operator="greaterThan">
      <formula>6</formula>
    </cfRule>
  </conditionalFormatting>
  <conditionalFormatting sqref="S25">
    <cfRule type="cellIs" dxfId="60" priority="163" operator="greaterThan">
      <formula>6</formula>
    </cfRule>
  </conditionalFormatting>
  <conditionalFormatting sqref="S26">
    <cfRule type="cellIs" dxfId="59" priority="161" operator="greaterThan">
      <formula>6</formula>
    </cfRule>
  </conditionalFormatting>
  <conditionalFormatting sqref="S28">
    <cfRule type="cellIs" dxfId="58" priority="160" operator="greaterThan">
      <formula>6</formula>
    </cfRule>
  </conditionalFormatting>
  <conditionalFormatting sqref="S29">
    <cfRule type="cellIs" dxfId="57" priority="159" operator="greaterThan">
      <formula>6</formula>
    </cfRule>
  </conditionalFormatting>
  <conditionalFormatting sqref="S30">
    <cfRule type="cellIs" dxfId="56" priority="158" operator="greaterThan">
      <formula>6</formula>
    </cfRule>
  </conditionalFormatting>
  <conditionalFormatting sqref="M30">
    <cfRule type="colorScale" priority="157">
      <colorScale>
        <cfvo type="num" val="2"/>
        <cfvo type="num" val="7.5"/>
        <color theme="5" tint="0.59999389629810485"/>
        <color rgb="FF92D050"/>
      </colorScale>
    </cfRule>
  </conditionalFormatting>
  <conditionalFormatting sqref="M29">
    <cfRule type="colorScale" priority="156">
      <colorScale>
        <cfvo type="num" val="2"/>
        <cfvo type="num" val="7.5"/>
        <color theme="9" tint="0.39997558519241921"/>
        <color rgb="FF99FF66"/>
      </colorScale>
    </cfRule>
  </conditionalFormatting>
  <conditionalFormatting sqref="M28">
    <cfRule type="colorScale" priority="155">
      <colorScale>
        <cfvo type="num" val="2"/>
        <cfvo type="num" val="7.5"/>
        <color theme="9" tint="0.39997558519241921"/>
        <color rgb="FF99FF66"/>
      </colorScale>
    </cfRule>
  </conditionalFormatting>
  <conditionalFormatting sqref="M27">
    <cfRule type="colorScale" priority="154">
      <colorScale>
        <cfvo type="num" val="2"/>
        <cfvo type="num" val="7.5"/>
        <color theme="9" tint="0.39997558519241921"/>
        <color rgb="FF99FF66"/>
      </colorScale>
    </cfRule>
  </conditionalFormatting>
  <conditionalFormatting sqref="M26">
    <cfRule type="colorScale" priority="153">
      <colorScale>
        <cfvo type="num" val="2"/>
        <cfvo type="num" val="7.5"/>
        <color theme="9" tint="0.39997558519241921"/>
        <color rgb="FF99FF66"/>
      </colorScale>
    </cfRule>
  </conditionalFormatting>
  <conditionalFormatting sqref="M25">
    <cfRule type="colorScale" priority="152">
      <colorScale>
        <cfvo type="num" val="2"/>
        <cfvo type="num" val="7.5"/>
        <color theme="9" tint="0.39997558519241921"/>
        <color rgb="FF99FF66"/>
      </colorScale>
    </cfRule>
  </conditionalFormatting>
  <conditionalFormatting sqref="M24">
    <cfRule type="colorScale" priority="151">
      <colorScale>
        <cfvo type="num" val="2"/>
        <cfvo type="num" val="7.5"/>
        <color theme="9" tint="0.39997558519241921"/>
        <color rgb="FF99FF66"/>
      </colorScale>
    </cfRule>
  </conditionalFormatting>
  <conditionalFormatting sqref="M22">
    <cfRule type="colorScale" priority="149">
      <colorScale>
        <cfvo type="num" val="2"/>
        <cfvo type="num" val="7.5"/>
        <color theme="9" tint="0.39997558519241921"/>
        <color rgb="FF99FF66"/>
      </colorScale>
    </cfRule>
  </conditionalFormatting>
  <conditionalFormatting sqref="D50">
    <cfRule type="cellIs" dxfId="55" priority="145" operator="between">
      <formula>4.75</formula>
      <formula>5.05</formula>
    </cfRule>
    <cfRule type="cellIs" dxfId="54" priority="146" operator="lessThan">
      <formula>4.75</formula>
    </cfRule>
    <cfRule type="cellIs" dxfId="53" priority="147" operator="greaterThan">
      <formula>5.05</formula>
    </cfRule>
  </conditionalFormatting>
  <conditionalFormatting sqref="H42:H43">
    <cfRule type="cellIs" dxfId="52" priority="144" operator="greaterThan">
      <formula>6</formula>
    </cfRule>
  </conditionalFormatting>
  <conditionalFormatting sqref="S27">
    <cfRule type="cellIs" dxfId="51" priority="94" operator="greaterThan">
      <formula>6</formula>
    </cfRule>
  </conditionalFormatting>
  <conditionalFormatting sqref="S27">
    <cfRule type="cellIs" dxfId="50" priority="95" operator="greaterThan">
      <formula>6</formula>
    </cfRule>
  </conditionalFormatting>
  <conditionalFormatting sqref="H44:H45">
    <cfRule type="cellIs" dxfId="49" priority="138" operator="greaterThan">
      <formula>6</formula>
    </cfRule>
  </conditionalFormatting>
  <conditionalFormatting sqref="H46">
    <cfRule type="cellIs" dxfId="48" priority="137" operator="greaterThan">
      <formula>6</formula>
    </cfRule>
  </conditionalFormatting>
  <conditionalFormatting sqref="H44:H45">
    <cfRule type="cellIs" dxfId="47" priority="136" operator="greaterThan">
      <formula>6</formula>
    </cfRule>
  </conditionalFormatting>
  <conditionalFormatting sqref="B47">
    <cfRule type="colorScale" priority="135">
      <colorScale>
        <cfvo type="num" val="2"/>
        <cfvo type="num" val="7.5"/>
        <color theme="5" tint="0.59999389629810485"/>
        <color rgb="FF92D050"/>
      </colorScale>
    </cfRule>
  </conditionalFormatting>
  <conditionalFormatting sqref="B43">
    <cfRule type="colorScale" priority="134">
      <colorScale>
        <cfvo type="num" val="2"/>
        <cfvo type="num" val="7.5"/>
        <color theme="9" tint="0.39997558519241921"/>
        <color rgb="FF99FF66"/>
      </colorScale>
    </cfRule>
  </conditionalFormatting>
  <conditionalFormatting sqref="B44:B45">
    <cfRule type="colorScale" priority="133">
      <colorScale>
        <cfvo type="num" val="2"/>
        <cfvo type="num" val="7.5"/>
        <color theme="9" tint="0.39997558519241921"/>
        <color rgb="FF99FF66"/>
      </colorScale>
    </cfRule>
  </conditionalFormatting>
  <conditionalFormatting sqref="B46">
    <cfRule type="colorScale" priority="132">
      <colorScale>
        <cfvo type="num" val="2"/>
        <cfvo type="num" val="7.5"/>
        <color theme="9" tint="0.39997558519241921"/>
        <color rgb="FF99FF66"/>
      </colorScale>
    </cfRule>
  </conditionalFormatting>
  <conditionalFormatting sqref="B42">
    <cfRule type="colorScale" priority="131">
      <colorScale>
        <cfvo type="num" val="2"/>
        <cfvo type="num" val="7.5"/>
        <color theme="9" tint="0.39997558519241921"/>
        <color rgb="FF99FF66"/>
      </colorScale>
    </cfRule>
  </conditionalFormatting>
  <conditionalFormatting sqref="B61">
    <cfRule type="colorScale" priority="79">
      <colorScale>
        <cfvo type="num" val="2"/>
        <cfvo type="num" val="7.5"/>
        <color theme="9" tint="0.39997558519241921"/>
        <color rgb="FF99FF66"/>
      </colorScale>
    </cfRule>
  </conditionalFormatting>
  <conditionalFormatting sqref="B59">
    <cfRule type="colorScale" priority="78">
      <colorScale>
        <cfvo type="num" val="2"/>
        <cfvo type="num" val="7.5"/>
        <color theme="9" tint="0.39997558519241921"/>
        <color rgb="FF99FF66"/>
      </colorScale>
    </cfRule>
  </conditionalFormatting>
  <conditionalFormatting sqref="S43">
    <cfRule type="cellIs" dxfId="46" priority="125" operator="greaterThan">
      <formula>6</formula>
    </cfRule>
  </conditionalFormatting>
  <conditionalFormatting sqref="M43">
    <cfRule type="colorScale" priority="124">
      <colorScale>
        <cfvo type="num" val="2"/>
        <cfvo type="num" val="7.5"/>
        <color theme="9" tint="0.39997558519241921"/>
        <color rgb="FF99FF66"/>
      </colorScale>
    </cfRule>
  </conditionalFormatting>
  <conditionalFormatting sqref="M44">
    <cfRule type="colorScale" priority="121">
      <colorScale>
        <cfvo type="num" val="2"/>
        <cfvo type="num" val="7.5"/>
        <color theme="9" tint="0.39997558519241921"/>
        <color rgb="FF99FF66"/>
      </colorScale>
    </cfRule>
  </conditionalFormatting>
  <conditionalFormatting sqref="S45">
    <cfRule type="cellIs" dxfId="45" priority="120" operator="greaterThan">
      <formula>6</formula>
    </cfRule>
  </conditionalFormatting>
  <conditionalFormatting sqref="M45">
    <cfRule type="colorScale" priority="119">
      <colorScale>
        <cfvo type="num" val="2"/>
        <cfvo type="num" val="7.5"/>
        <color theme="9" tint="0.39997558519241921"/>
        <color rgb="FF99FF66"/>
      </colorScale>
    </cfRule>
  </conditionalFormatting>
  <conditionalFormatting sqref="S75">
    <cfRule type="cellIs" dxfId="44" priority="117" operator="greaterThan">
      <formula>6</formula>
    </cfRule>
  </conditionalFormatting>
  <conditionalFormatting sqref="S76">
    <cfRule type="cellIs" dxfId="43" priority="116" operator="greaterThan">
      <formula>6</formula>
    </cfRule>
  </conditionalFormatting>
  <conditionalFormatting sqref="M76">
    <cfRule type="colorScale" priority="115">
      <colorScale>
        <cfvo type="num" val="2"/>
        <cfvo type="num" val="7.5"/>
        <color theme="9" tint="0.39997558519241921"/>
        <color rgb="FF99FF66"/>
      </colorScale>
    </cfRule>
  </conditionalFormatting>
  <conditionalFormatting sqref="M75">
    <cfRule type="colorScale" priority="114">
      <colorScale>
        <cfvo type="num" val="2"/>
        <cfvo type="num" val="7.5"/>
        <color theme="9" tint="0.39997558519241921"/>
        <color rgb="FF99FF66"/>
      </colorScale>
    </cfRule>
  </conditionalFormatting>
  <conditionalFormatting sqref="M74">
    <cfRule type="colorScale" priority="113">
      <colorScale>
        <cfvo type="num" val="2"/>
        <cfvo type="num" val="7.5"/>
        <color theme="9" tint="0.39997558519241921"/>
        <color rgb="FF99FF66"/>
      </colorScale>
    </cfRule>
  </conditionalFormatting>
  <conditionalFormatting sqref="S74">
    <cfRule type="cellIs" dxfId="42" priority="112" operator="greaterThan">
      <formula>6</formula>
    </cfRule>
  </conditionalFormatting>
  <conditionalFormatting sqref="S44">
    <cfRule type="cellIs" dxfId="41" priority="111" operator="greaterThan">
      <formula>6</formula>
    </cfRule>
  </conditionalFormatting>
  <conditionalFormatting sqref="S44">
    <cfRule type="cellIs" dxfId="40" priority="110" operator="greaterThan">
      <formula>6</formula>
    </cfRule>
  </conditionalFormatting>
  <conditionalFormatting sqref="S44">
    <cfRule type="cellIs" dxfId="39" priority="109" operator="greaterThan">
      <formula>6</formula>
    </cfRule>
  </conditionalFormatting>
  <conditionalFormatting sqref="S23">
    <cfRule type="cellIs" dxfId="38" priority="108" operator="greaterThan">
      <formula>6</formula>
    </cfRule>
  </conditionalFormatting>
  <conditionalFormatting sqref="M23">
    <cfRule type="colorScale" priority="107">
      <colorScale>
        <cfvo type="num" val="2"/>
        <cfvo type="num" val="7.5"/>
        <color theme="9" tint="0.39997558519241921"/>
        <color rgb="FF99FF66"/>
      </colorScale>
    </cfRule>
  </conditionalFormatting>
  <conditionalFormatting sqref="S25">
    <cfRule type="cellIs" dxfId="37" priority="106" operator="greaterThan">
      <formula>6</formula>
    </cfRule>
  </conditionalFormatting>
  <conditionalFormatting sqref="S26">
    <cfRule type="cellIs" dxfId="36" priority="104" operator="greaterThan">
      <formula>6</formula>
    </cfRule>
  </conditionalFormatting>
  <conditionalFormatting sqref="M26">
    <cfRule type="colorScale" priority="103">
      <colorScale>
        <cfvo type="num" val="2"/>
        <cfvo type="num" val="7.5"/>
        <color theme="9" tint="0.39997558519241921"/>
        <color rgb="FF99FF66"/>
      </colorScale>
    </cfRule>
  </conditionalFormatting>
  <conditionalFormatting sqref="M25">
    <cfRule type="colorScale" priority="102">
      <colorScale>
        <cfvo type="num" val="2"/>
        <cfvo type="num" val="7.5"/>
        <color theme="9" tint="0.39997558519241921"/>
        <color rgb="FF99FF66"/>
      </colorScale>
    </cfRule>
  </conditionalFormatting>
  <conditionalFormatting sqref="M24">
    <cfRule type="colorScale" priority="101">
      <colorScale>
        <cfvo type="num" val="2"/>
        <cfvo type="num" val="7.5"/>
        <color theme="9" tint="0.39997558519241921"/>
        <color rgb="FF99FF66"/>
      </colorScale>
    </cfRule>
  </conditionalFormatting>
  <conditionalFormatting sqref="S24">
    <cfRule type="cellIs" dxfId="35" priority="100" operator="greaterThan">
      <formula>6</formula>
    </cfRule>
  </conditionalFormatting>
  <conditionalFormatting sqref="S28">
    <cfRule type="cellIs" dxfId="34" priority="98" operator="greaterThan">
      <formula>6</formula>
    </cfRule>
  </conditionalFormatting>
  <conditionalFormatting sqref="M28">
    <cfRule type="colorScale" priority="97">
      <colorScale>
        <cfvo type="num" val="2"/>
        <cfvo type="num" val="7.5"/>
        <color theme="9" tint="0.39997558519241921"/>
        <color rgb="FF99FF66"/>
      </colorScale>
    </cfRule>
  </conditionalFormatting>
  <conditionalFormatting sqref="M27">
    <cfRule type="colorScale" priority="96">
      <colorScale>
        <cfvo type="num" val="2"/>
        <cfvo type="num" val="7.5"/>
        <color theme="9" tint="0.39997558519241921"/>
        <color rgb="FF99FF66"/>
      </colorScale>
    </cfRule>
  </conditionalFormatting>
  <conditionalFormatting sqref="D67">
    <cfRule type="cellIs" dxfId="33" priority="91" operator="between">
      <formula>4.75</formula>
      <formula>5.05</formula>
    </cfRule>
    <cfRule type="cellIs" dxfId="32" priority="92" operator="lessThan">
      <formula>4.75</formula>
    </cfRule>
    <cfRule type="cellIs" dxfId="31" priority="93" operator="greaterThan">
      <formula>5.05</formula>
    </cfRule>
  </conditionalFormatting>
  <conditionalFormatting sqref="H60">
    <cfRule type="cellIs" dxfId="30" priority="86" operator="greaterThan">
      <formula>6</formula>
    </cfRule>
  </conditionalFormatting>
  <conditionalFormatting sqref="H59">
    <cfRule type="cellIs" dxfId="29" priority="85" operator="greaterThan">
      <formula>6</formula>
    </cfRule>
  </conditionalFormatting>
  <conditionalFormatting sqref="H61">
    <cfRule type="cellIs" dxfId="28" priority="84" operator="greaterThan">
      <formula>6</formula>
    </cfRule>
  </conditionalFormatting>
  <conditionalFormatting sqref="H62">
    <cfRule type="cellIs" dxfId="27" priority="83" operator="greaterThan">
      <formula>6</formula>
    </cfRule>
  </conditionalFormatting>
  <conditionalFormatting sqref="H63">
    <cfRule type="cellIs" dxfId="26" priority="82" operator="greaterThan">
      <formula>6</formula>
    </cfRule>
  </conditionalFormatting>
  <conditionalFormatting sqref="H55">
    <cfRule type="cellIs" dxfId="25" priority="90" operator="greaterThan">
      <formula>6</formula>
    </cfRule>
  </conditionalFormatting>
  <conditionalFormatting sqref="H56">
    <cfRule type="cellIs" dxfId="24" priority="89" operator="greaterThan">
      <formula>6</formula>
    </cfRule>
  </conditionalFormatting>
  <conditionalFormatting sqref="H57">
    <cfRule type="cellIs" dxfId="23" priority="88" operator="greaterThan">
      <formula>6</formula>
    </cfRule>
  </conditionalFormatting>
  <conditionalFormatting sqref="H58">
    <cfRule type="cellIs" dxfId="22" priority="87" operator="greaterThan">
      <formula>6</formula>
    </cfRule>
  </conditionalFormatting>
  <conditionalFormatting sqref="B63">
    <cfRule type="colorScale" priority="81">
      <colorScale>
        <cfvo type="num" val="2"/>
        <cfvo type="num" val="7.5"/>
        <color theme="5" tint="0.59999389629810485"/>
        <color rgb="FF92D050"/>
      </colorScale>
    </cfRule>
  </conditionalFormatting>
  <conditionalFormatting sqref="B62">
    <cfRule type="colorScale" priority="80">
      <colorScale>
        <cfvo type="num" val="2"/>
        <cfvo type="num" val="7.5"/>
        <color theme="9" tint="0.39997558519241921"/>
        <color rgb="FF99FF66"/>
      </colorScale>
    </cfRule>
  </conditionalFormatting>
  <conditionalFormatting sqref="B60">
    <cfRule type="colorScale" priority="77">
      <colorScale>
        <cfvo type="num" val="2"/>
        <cfvo type="num" val="7.5"/>
        <color theme="9" tint="0.39997558519241921"/>
        <color rgb="FF99FF66"/>
      </colorScale>
    </cfRule>
  </conditionalFormatting>
  <conditionalFormatting sqref="B58">
    <cfRule type="colorScale" priority="76">
      <colorScale>
        <cfvo type="num" val="2"/>
        <cfvo type="num" val="7.5"/>
        <color theme="9" tint="0.39997558519241921"/>
        <color rgb="FF99FF66"/>
      </colorScale>
    </cfRule>
  </conditionalFormatting>
  <conditionalFormatting sqref="B56">
    <cfRule type="colorScale" priority="74">
      <colorScale>
        <cfvo type="num" val="2"/>
        <cfvo type="num" val="7.5"/>
        <color theme="9" tint="0.39997558519241921"/>
        <color rgb="FF99FF66"/>
      </colorScale>
    </cfRule>
  </conditionalFormatting>
  <conditionalFormatting sqref="B55">
    <cfRule type="colorScale" priority="73">
      <colorScale>
        <cfvo type="num" val="2"/>
        <cfvo type="num" val="7.5"/>
        <color theme="9" tint="0.39997558519241921"/>
        <color rgb="FF99FF66"/>
      </colorScale>
    </cfRule>
  </conditionalFormatting>
  <conditionalFormatting sqref="H23">
    <cfRule type="cellIs" dxfId="21" priority="72" operator="greaterThan">
      <formula>6</formula>
    </cfRule>
  </conditionalFormatting>
  <conditionalFormatting sqref="B23">
    <cfRule type="colorScale" priority="71">
      <colorScale>
        <cfvo type="num" val="2"/>
        <cfvo type="num" val="7.5"/>
        <color theme="9" tint="0.39997558519241921"/>
        <color rgb="FF99FF66"/>
      </colorScale>
    </cfRule>
  </conditionalFormatting>
  <conditionalFormatting sqref="H28">
    <cfRule type="cellIs" dxfId="20" priority="70" operator="greaterThan">
      <formula>6</formula>
    </cfRule>
  </conditionalFormatting>
  <conditionalFormatting sqref="S55">
    <cfRule type="cellIs" dxfId="19" priority="69" operator="greaterThan">
      <formula>6</formula>
    </cfRule>
  </conditionalFormatting>
  <conditionalFormatting sqref="B95">
    <cfRule type="colorScale" priority="60">
      <colorScale>
        <cfvo type="num" val="2"/>
        <cfvo type="num" val="7.5"/>
        <color theme="9" tint="0.39997558519241921"/>
        <color rgb="FF99FF66"/>
      </colorScale>
    </cfRule>
  </conditionalFormatting>
  <conditionalFormatting sqref="B91">
    <cfRule type="colorScale" priority="59">
      <colorScale>
        <cfvo type="num" val="2"/>
        <cfvo type="num" val="7.5"/>
        <color theme="9" tint="0.39997558519241921"/>
        <color rgb="FF99FF66"/>
      </colorScale>
    </cfRule>
  </conditionalFormatting>
  <conditionalFormatting sqref="B93">
    <cfRule type="colorScale" priority="58">
      <colorScale>
        <cfvo type="num" val="2"/>
        <cfvo type="num" val="7.5"/>
        <color theme="9" tint="0.39997558519241921"/>
        <color rgb="FF99FF66"/>
      </colorScale>
    </cfRule>
  </conditionalFormatting>
  <conditionalFormatting sqref="B92">
    <cfRule type="colorScale" priority="57">
      <colorScale>
        <cfvo type="num" val="2"/>
        <cfvo type="num" val="7.5"/>
        <color theme="9" tint="0.39997558519241921"/>
        <color rgb="FF99FF66"/>
      </colorScale>
    </cfRule>
  </conditionalFormatting>
  <conditionalFormatting sqref="B94">
    <cfRule type="colorScale" priority="56">
      <colorScale>
        <cfvo type="num" val="2"/>
        <cfvo type="num" val="7.5"/>
        <color theme="9" tint="0.39997558519241921"/>
        <color rgb="FF99FF66"/>
      </colorScale>
    </cfRule>
  </conditionalFormatting>
  <conditionalFormatting sqref="B90">
    <cfRule type="colorScale" priority="55">
      <colorScale>
        <cfvo type="num" val="2"/>
        <cfvo type="num" val="7.5"/>
        <color theme="9" tint="0.39997558519241921"/>
        <color rgb="FF99FF66"/>
      </colorScale>
    </cfRule>
  </conditionalFormatting>
  <conditionalFormatting sqref="B89">
    <cfRule type="colorScale" priority="54">
      <colorScale>
        <cfvo type="num" val="2"/>
        <cfvo type="num" val="7.5"/>
        <color theme="9" tint="0.39997558519241921"/>
        <color rgb="FF99FF66"/>
      </colorScale>
    </cfRule>
  </conditionalFormatting>
  <conditionalFormatting sqref="B88">
    <cfRule type="colorScale" priority="53">
      <colorScale>
        <cfvo type="num" val="2"/>
        <cfvo type="num" val="7.5"/>
        <color theme="9" tint="0.39997558519241921"/>
        <color rgb="FF99FF66"/>
      </colorScale>
    </cfRule>
  </conditionalFormatting>
  <conditionalFormatting sqref="H88:H95">
    <cfRule type="cellIs" dxfId="18" priority="52" operator="greaterThan">
      <formula>6</formula>
    </cfRule>
  </conditionalFormatting>
  <conditionalFormatting sqref="S77:S78">
    <cfRule type="cellIs" dxfId="17" priority="1" operator="greaterThan">
      <formula>6</formula>
    </cfRule>
  </conditionalFormatting>
  <conditionalFormatting sqref="H37">
    <cfRule type="cellIs" dxfId="16" priority="51" operator="greaterThan">
      <formula>6</formula>
    </cfRule>
  </conditionalFormatting>
  <conditionalFormatting sqref="B37">
    <cfRule type="colorScale" priority="50">
      <colorScale>
        <cfvo type="num" val="2"/>
        <cfvo type="num" val="7.5"/>
        <color theme="9" tint="0.39997558519241921"/>
        <color rgb="FF99FF66"/>
      </colorScale>
    </cfRule>
  </conditionalFormatting>
  <conditionalFormatting sqref="H39">
    <cfRule type="cellIs" dxfId="15" priority="49" operator="greaterThan">
      <formula>6</formula>
    </cfRule>
  </conditionalFormatting>
  <conditionalFormatting sqref="H38">
    <cfRule type="cellIs" dxfId="14" priority="48" operator="greaterThan">
      <formula>6</formula>
    </cfRule>
  </conditionalFormatting>
  <conditionalFormatting sqref="B39">
    <cfRule type="colorScale" priority="47">
      <colorScale>
        <cfvo type="num" val="2"/>
        <cfvo type="num" val="7.5"/>
        <color theme="9" tint="0.39997558519241921"/>
        <color rgb="FF99FF66"/>
      </colorScale>
    </cfRule>
  </conditionalFormatting>
  <conditionalFormatting sqref="B38">
    <cfRule type="colorScale" priority="46">
      <colorScale>
        <cfvo type="num" val="2"/>
        <cfvo type="num" val="7.5"/>
        <color theme="9" tint="0.39997558519241921"/>
        <color rgb="FF99FF66"/>
      </colorScale>
    </cfRule>
  </conditionalFormatting>
  <conditionalFormatting sqref="H40">
    <cfRule type="cellIs" dxfId="13" priority="45" operator="greaterThan">
      <formula>6</formula>
    </cfRule>
  </conditionalFormatting>
  <conditionalFormatting sqref="B40">
    <cfRule type="colorScale" priority="44">
      <colorScale>
        <cfvo type="num" val="2"/>
        <cfvo type="num" val="7.5"/>
        <color theme="9" tint="0.39997558519241921"/>
        <color rgb="FF99FF66"/>
      </colorScale>
    </cfRule>
  </conditionalFormatting>
  <conditionalFormatting sqref="S77:S78">
    <cfRule type="cellIs" dxfId="12" priority="3" operator="greaterThan">
      <formula>6</formula>
    </cfRule>
  </conditionalFormatting>
  <conditionalFormatting sqref="S77:S78">
    <cfRule type="cellIs" dxfId="11" priority="2" operator="greaterThan">
      <formula>6</formula>
    </cfRule>
  </conditionalFormatting>
  <conditionalFormatting sqref="B41">
    <cfRule type="colorScale" priority="41">
      <colorScale>
        <cfvo type="num" val="2"/>
        <cfvo type="num" val="7.5"/>
        <color theme="9" tint="0.39997558519241921"/>
        <color rgb="FF99FF66"/>
      </colorScale>
    </cfRule>
  </conditionalFormatting>
  <conditionalFormatting sqref="H41">
    <cfRule type="cellIs" dxfId="10" priority="40" operator="greaterThan">
      <formula>6</formula>
    </cfRule>
  </conditionalFormatting>
  <conditionalFormatting sqref="S76">
    <cfRule type="cellIs" dxfId="9" priority="38" operator="greaterThan">
      <formula>6</formula>
    </cfRule>
  </conditionalFormatting>
  <conditionalFormatting sqref="M77">
    <cfRule type="colorScale" priority="37">
      <colorScale>
        <cfvo type="num" val="2"/>
        <cfvo type="num" val="7.5"/>
        <color theme="9" tint="0.39997558519241921"/>
        <color rgb="FF99FF66"/>
      </colorScale>
    </cfRule>
  </conditionalFormatting>
  <conditionalFormatting sqref="M75">
    <cfRule type="colorScale" priority="35">
      <colorScale>
        <cfvo type="num" val="2"/>
        <cfvo type="num" val="7.5"/>
        <color theme="9" tint="0.39997558519241921"/>
        <color rgb="FF99FF66"/>
      </colorScale>
    </cfRule>
  </conditionalFormatting>
  <conditionalFormatting sqref="M76">
    <cfRule type="colorScale" priority="36">
      <colorScale>
        <cfvo type="num" val="2"/>
        <cfvo type="num" val="7.5"/>
        <color theme="9" tint="0.39997558519241921"/>
        <color rgb="FF99FF66"/>
      </colorScale>
    </cfRule>
  </conditionalFormatting>
  <conditionalFormatting sqref="S76">
    <cfRule type="cellIs" dxfId="8" priority="34" operator="greaterThan">
      <formula>6</formula>
    </cfRule>
  </conditionalFormatting>
  <conditionalFormatting sqref="M77">
    <cfRule type="colorScale" priority="32">
      <colorScale>
        <cfvo type="num" val="2"/>
        <cfvo type="num" val="7.5"/>
        <color theme="9" tint="0.39997558519241921"/>
        <color rgb="FF99FF66"/>
      </colorScale>
    </cfRule>
  </conditionalFormatting>
  <conditionalFormatting sqref="M76">
    <cfRule type="colorScale" priority="31">
      <colorScale>
        <cfvo type="num" val="2"/>
        <cfvo type="num" val="7.5"/>
        <color theme="9" tint="0.39997558519241921"/>
        <color rgb="FF99FF66"/>
      </colorScale>
    </cfRule>
  </conditionalFormatting>
  <conditionalFormatting sqref="M75">
    <cfRule type="colorScale" priority="30">
      <colorScale>
        <cfvo type="num" val="2"/>
        <cfvo type="num" val="7.5"/>
        <color theme="9" tint="0.39997558519241921"/>
        <color rgb="FF99FF66"/>
      </colorScale>
    </cfRule>
  </conditionalFormatting>
  <conditionalFormatting sqref="S75">
    <cfRule type="cellIs" dxfId="7" priority="29" operator="greaterThan">
      <formula>6</formula>
    </cfRule>
  </conditionalFormatting>
  <conditionalFormatting sqref="S76">
    <cfRule type="cellIs" dxfId="6" priority="27" operator="greaterThan">
      <formula>6</formula>
    </cfRule>
  </conditionalFormatting>
  <conditionalFormatting sqref="M78">
    <cfRule type="colorScale" priority="25">
      <colorScale>
        <cfvo type="num" val="2"/>
        <cfvo type="num" val="7.5"/>
        <color theme="9" tint="0.39997558519241921"/>
        <color rgb="FF99FF66"/>
      </colorScale>
    </cfRule>
  </conditionalFormatting>
  <conditionalFormatting sqref="M77">
    <cfRule type="colorScale" priority="24">
      <colorScale>
        <cfvo type="num" val="2"/>
        <cfvo type="num" val="7.5"/>
        <color theme="9" tint="0.39997558519241921"/>
        <color rgb="FF99FF66"/>
      </colorScale>
    </cfRule>
  </conditionalFormatting>
  <conditionalFormatting sqref="M76">
    <cfRule type="colorScale" priority="23">
      <colorScale>
        <cfvo type="num" val="2"/>
        <cfvo type="num" val="7.5"/>
        <color theme="9" tint="0.39997558519241921"/>
        <color rgb="FF99FF66"/>
      </colorScale>
    </cfRule>
  </conditionalFormatting>
  <conditionalFormatting sqref="S76">
    <cfRule type="cellIs" dxfId="5" priority="22" operator="greaterThan">
      <formula>6</formula>
    </cfRule>
  </conditionalFormatting>
  <conditionalFormatting sqref="M77">
    <cfRule type="colorScale" priority="20">
      <colorScale>
        <cfvo type="num" val="2"/>
        <cfvo type="num" val="7.5"/>
        <color theme="9" tint="0.39997558519241921"/>
        <color rgb="FF99FF66"/>
      </colorScale>
    </cfRule>
  </conditionalFormatting>
  <conditionalFormatting sqref="M76">
    <cfRule type="colorScale" priority="19">
      <colorScale>
        <cfvo type="num" val="2"/>
        <cfvo type="num" val="7.5"/>
        <color theme="9" tint="0.39997558519241921"/>
        <color rgb="FF99FF66"/>
      </colorScale>
    </cfRule>
  </conditionalFormatting>
  <conditionalFormatting sqref="M78">
    <cfRule type="colorScale" priority="16">
      <colorScale>
        <cfvo type="num" val="2"/>
        <cfvo type="num" val="7.5"/>
        <color theme="9" tint="0.39997558519241921"/>
        <color rgb="FF99FF66"/>
      </colorScale>
    </cfRule>
  </conditionalFormatting>
  <conditionalFormatting sqref="M76">
    <cfRule type="colorScale" priority="14">
      <colorScale>
        <cfvo type="num" val="2"/>
        <cfvo type="num" val="7.5"/>
        <color theme="9" tint="0.39997558519241921"/>
        <color rgb="FF99FF66"/>
      </colorScale>
    </cfRule>
  </conditionalFormatting>
  <conditionalFormatting sqref="M77">
    <cfRule type="colorScale" priority="15">
      <colorScale>
        <cfvo type="num" val="2"/>
        <cfvo type="num" val="7.5"/>
        <color theme="9" tint="0.39997558519241921"/>
        <color rgb="FF99FF66"/>
      </colorScale>
    </cfRule>
  </conditionalFormatting>
  <conditionalFormatting sqref="S77:S78">
    <cfRule type="cellIs" dxfId="4" priority="6" operator="greaterThan">
      <formula>6</formula>
    </cfRule>
  </conditionalFormatting>
  <conditionalFormatting sqref="S77:S78">
    <cfRule type="cellIs" dxfId="3" priority="5" operator="greaterThan">
      <formula>6</formula>
    </cfRule>
  </conditionalFormatting>
  <conditionalFormatting sqref="M78">
    <cfRule type="colorScale" priority="11">
      <colorScale>
        <cfvo type="num" val="2"/>
        <cfvo type="num" val="7.5"/>
        <color theme="9" tint="0.39997558519241921"/>
        <color rgb="FF99FF66"/>
      </colorScale>
    </cfRule>
  </conditionalFormatting>
  <conditionalFormatting sqref="M77">
    <cfRule type="colorScale" priority="10">
      <colorScale>
        <cfvo type="num" val="2"/>
        <cfvo type="num" val="7.5"/>
        <color theme="9" tint="0.39997558519241921"/>
        <color rgb="FF99FF66"/>
      </colorScale>
    </cfRule>
  </conditionalFormatting>
  <conditionalFormatting sqref="M76">
    <cfRule type="colorScale" priority="9">
      <colorScale>
        <cfvo type="num" val="2"/>
        <cfvo type="num" val="7.5"/>
        <color theme="9" tint="0.39997558519241921"/>
        <color rgb="FF99FF66"/>
      </colorScale>
    </cfRule>
  </conditionalFormatting>
  <conditionalFormatting sqref="S76">
    <cfRule type="cellIs" dxfId="2" priority="8" operator="greaterThan">
      <formula>6</formula>
    </cfRule>
  </conditionalFormatting>
  <conditionalFormatting sqref="S77:S78">
    <cfRule type="cellIs" dxfId="1" priority="7" operator="greaterThan">
      <formula>6</formula>
    </cfRule>
  </conditionalFormatting>
  <conditionalFormatting sqref="S77:S78">
    <cfRule type="cellIs" dxfId="0" priority="4" operator="greaterThan">
      <formula>6</formula>
    </cfRule>
  </conditionalFormatting>
  <pageMargins left="0.22" right="0.12" top="0.49" bottom="0.17" header="0.3" footer="0.14000000000000001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90" zoomScaleNormal="90" workbookViewId="0">
      <selection activeCell="N10" sqref="N10"/>
    </sheetView>
  </sheetViews>
  <sheetFormatPr defaultRowHeight="12.75" x14ac:dyDescent="0.2"/>
  <cols>
    <col min="1" max="1" width="15" customWidth="1"/>
    <col min="2" max="3" width="13.42578125" customWidth="1"/>
    <col min="4" max="4" width="13.85546875" customWidth="1"/>
    <col min="5" max="5" width="13.140625" customWidth="1"/>
  </cols>
  <sheetData>
    <row r="1" spans="1:5" x14ac:dyDescent="0.2">
      <c r="A1" s="53"/>
      <c r="B1" s="324" t="s">
        <v>174</v>
      </c>
      <c r="C1" s="324"/>
      <c r="D1" s="53"/>
      <c r="E1" s="53"/>
    </row>
    <row r="2" spans="1:5" ht="27.75" customHeight="1" x14ac:dyDescent="0.2">
      <c r="A2" s="53"/>
      <c r="B2" s="325" t="s">
        <v>204</v>
      </c>
      <c r="C2" s="330" t="s">
        <v>205</v>
      </c>
      <c r="D2" s="326" t="s">
        <v>206</v>
      </c>
      <c r="E2" s="327" t="s">
        <v>207</v>
      </c>
    </row>
    <row r="3" spans="1:5" x14ac:dyDescent="0.2">
      <c r="A3" s="329" t="s">
        <v>173</v>
      </c>
      <c r="B3" s="328">
        <f>10000*1.08</f>
        <v>10800</v>
      </c>
      <c r="C3" s="328">
        <f>10000*1.08*0.997</f>
        <v>10767.6</v>
      </c>
      <c r="D3" s="328">
        <f>10800*0.99</f>
        <v>10692</v>
      </c>
      <c r="E3" s="328">
        <f>10800*0.985</f>
        <v>10638</v>
      </c>
    </row>
    <row r="4" spans="1:5" x14ac:dyDescent="0.2">
      <c r="A4" s="329" t="s">
        <v>175</v>
      </c>
      <c r="B4" s="328">
        <f>B3*1.08</f>
        <v>11664</v>
      </c>
      <c r="C4" s="328">
        <f>C3*1.08*0.997</f>
        <v>11594.120976000002</v>
      </c>
      <c r="D4" s="328">
        <f>D3*1.08*0.99</f>
        <v>11431.886400000001</v>
      </c>
      <c r="E4" s="328">
        <f>E3*1.08*0.985</f>
        <v>11316.704400000001</v>
      </c>
    </row>
    <row r="5" spans="1:5" x14ac:dyDescent="0.2">
      <c r="A5" s="329" t="s">
        <v>176</v>
      </c>
      <c r="B5" s="328">
        <f t="shared" ref="B5:B32" si="0">B4*1.08</f>
        <v>12597.12</v>
      </c>
      <c r="C5" s="328">
        <f t="shared" ref="C5:C32" si="1">C4*1.08*0.997</f>
        <v>12484.085702117764</v>
      </c>
      <c r="D5" s="328">
        <f t="shared" ref="D5:D32" si="2">D4*1.08*0.99</f>
        <v>12222.972938880002</v>
      </c>
      <c r="E5" s="328">
        <f t="shared" ref="E5:E32" si="3">E4*1.08*0.985</f>
        <v>12038.710140720001</v>
      </c>
    </row>
    <row r="6" spans="1:5" ht="11.25" customHeight="1" x14ac:dyDescent="0.2">
      <c r="A6" s="329" t="s">
        <v>177</v>
      </c>
      <c r="B6" s="328">
        <f t="shared" si="0"/>
        <v>13604.889600000002</v>
      </c>
      <c r="C6" s="328">
        <f t="shared" si="1"/>
        <v>13442.364120612323</v>
      </c>
      <c r="D6" s="328">
        <f t="shared" si="2"/>
        <v>13068.802666250498</v>
      </c>
      <c r="E6" s="328">
        <f t="shared" si="3"/>
        <v>12806.779847697937</v>
      </c>
    </row>
    <row r="7" spans="1:5" x14ac:dyDescent="0.2">
      <c r="A7" s="329" t="s">
        <v>178</v>
      </c>
      <c r="B7" s="328">
        <f t="shared" si="0"/>
        <v>14693.280768000004</v>
      </c>
      <c r="C7" s="328">
        <f t="shared" si="1"/>
        <v>14474.199990510526</v>
      </c>
      <c r="D7" s="328">
        <f t="shared" si="2"/>
        <v>13973.163810755033</v>
      </c>
      <c r="E7" s="328">
        <f t="shared" si="3"/>
        <v>13623.852401981067</v>
      </c>
    </row>
    <row r="8" spans="1:5" x14ac:dyDescent="0.2">
      <c r="A8" s="329" t="s">
        <v>179</v>
      </c>
      <c r="B8" s="328">
        <f t="shared" si="0"/>
        <v>15868.743229440006</v>
      </c>
      <c r="C8" s="328">
        <f t="shared" si="1"/>
        <v>15585.239581782114</v>
      </c>
      <c r="D8" s="328">
        <f t="shared" si="2"/>
        <v>14940.106746459283</v>
      </c>
      <c r="E8" s="328">
        <f t="shared" si="3"/>
        <v>14493.054185227458</v>
      </c>
    </row>
    <row r="9" spans="1:5" x14ac:dyDescent="0.2">
      <c r="A9" s="329" t="s">
        <v>180</v>
      </c>
      <c r="B9" s="328">
        <f t="shared" si="0"/>
        <v>17138.242687795209</v>
      </c>
      <c r="C9" s="328">
        <f t="shared" si="1"/>
        <v>16781.562572079711</v>
      </c>
      <c r="D9" s="328">
        <f t="shared" si="2"/>
        <v>15973.962133314266</v>
      </c>
      <c r="E9" s="328">
        <f t="shared" si="3"/>
        <v>15417.711042244971</v>
      </c>
    </row>
    <row r="10" spans="1:5" x14ac:dyDescent="0.2">
      <c r="A10" s="329" t="s">
        <v>181</v>
      </c>
      <c r="B10" s="328">
        <f t="shared" si="0"/>
        <v>18509.302102818827</v>
      </c>
      <c r="C10" s="328">
        <f t="shared" si="1"/>
        <v>18069.715315112553</v>
      </c>
      <c r="D10" s="328">
        <f t="shared" si="2"/>
        <v>17079.360312939614</v>
      </c>
      <c r="E10" s="328">
        <f t="shared" si="3"/>
        <v>16401.361006740201</v>
      </c>
    </row>
    <row r="11" spans="1:5" ht="11.25" customHeight="1" x14ac:dyDescent="0.2">
      <c r="A11" s="329" t="s">
        <v>182</v>
      </c>
      <c r="B11" s="328">
        <f t="shared" si="0"/>
        <v>19990.046271044335</v>
      </c>
      <c r="C11" s="328">
        <f t="shared" si="1"/>
        <v>19456.746662700596</v>
      </c>
      <c r="D11" s="328">
        <f t="shared" si="2"/>
        <v>18261.252046595037</v>
      </c>
      <c r="E11" s="328">
        <f t="shared" si="3"/>
        <v>17447.767838970227</v>
      </c>
    </row>
    <row r="12" spans="1:5" x14ac:dyDescent="0.2">
      <c r="A12" s="329" t="s">
        <v>183</v>
      </c>
      <c r="B12" s="328">
        <f t="shared" si="0"/>
        <v>21589.249972727885</v>
      </c>
      <c r="C12" s="328">
        <f t="shared" si="1"/>
        <v>20950.246536529496</v>
      </c>
      <c r="D12" s="328">
        <f t="shared" si="2"/>
        <v>19524.930688219414</v>
      </c>
      <c r="E12" s="328">
        <f t="shared" si="3"/>
        <v>18560.935427096527</v>
      </c>
    </row>
    <row r="13" spans="1:5" x14ac:dyDescent="0.2">
      <c r="A13" s="329" t="s">
        <v>184</v>
      </c>
      <c r="B13" s="328">
        <f t="shared" si="0"/>
        <v>23316.389970546115</v>
      </c>
      <c r="C13" s="328">
        <f t="shared" si="1"/>
        <v>22558.387460673501</v>
      </c>
      <c r="D13" s="328">
        <f t="shared" si="2"/>
        <v>20876.055891844197</v>
      </c>
      <c r="E13" s="328">
        <f t="shared" si="3"/>
        <v>19745.123107345287</v>
      </c>
    </row>
    <row r="14" spans="1:5" x14ac:dyDescent="0.2">
      <c r="A14" s="329" t="s">
        <v>185</v>
      </c>
      <c r="B14" s="328">
        <f t="shared" si="0"/>
        <v>25181.701168189808</v>
      </c>
      <c r="C14" s="328">
        <f t="shared" si="1"/>
        <v>24289.969282154801</v>
      </c>
      <c r="D14" s="328">
        <f t="shared" si="2"/>
        <v>22320.678959559817</v>
      </c>
      <c r="E14" s="328">
        <f t="shared" si="3"/>
        <v>21004.861961593917</v>
      </c>
    </row>
    <row r="15" spans="1:5" x14ac:dyDescent="0.2">
      <c r="A15" s="329" t="s">
        <v>186</v>
      </c>
      <c r="B15" s="328">
        <f t="shared" si="0"/>
        <v>27196.237261644994</v>
      </c>
      <c r="C15" s="328">
        <f t="shared" si="1"/>
        <v>26154.467324253008</v>
      </c>
      <c r="D15" s="328">
        <f t="shared" si="2"/>
        <v>23865.269943561358</v>
      </c>
      <c r="E15" s="328">
        <f t="shared" si="3"/>
        <v>22344.972154743613</v>
      </c>
    </row>
    <row r="16" spans="1:5" x14ac:dyDescent="0.2">
      <c r="A16" s="329" t="s">
        <v>187</v>
      </c>
      <c r="B16" s="328">
        <f t="shared" si="0"/>
        <v>29371.936242576594</v>
      </c>
      <c r="C16" s="328">
        <f t="shared" si="1"/>
        <v>28162.08423606267</v>
      </c>
      <c r="D16" s="328">
        <f t="shared" si="2"/>
        <v>25516.746623655803</v>
      </c>
      <c r="E16" s="328">
        <f t="shared" si="3"/>
        <v>23770.581378216255</v>
      </c>
    </row>
    <row r="17" spans="1:5" x14ac:dyDescent="0.2">
      <c r="A17" s="329" t="s">
        <v>188</v>
      </c>
      <c r="B17" s="328">
        <f t="shared" si="0"/>
        <v>31721.691141982723</v>
      </c>
      <c r="C17" s="328">
        <f t="shared" si="1"/>
        <v>30323.805822022841</v>
      </c>
      <c r="D17" s="328">
        <f t="shared" si="2"/>
        <v>27282.505490012783</v>
      </c>
      <c r="E17" s="328">
        <f t="shared" si="3"/>
        <v>25287.144470146453</v>
      </c>
    </row>
    <row r="18" spans="1:5" x14ac:dyDescent="0.2">
      <c r="A18" s="329" t="s">
        <v>189</v>
      </c>
      <c r="B18" s="328">
        <f t="shared" si="0"/>
        <v>34259.426433341345</v>
      </c>
      <c r="C18" s="328">
        <f t="shared" si="1"/>
        <v>32651.461156921316</v>
      </c>
      <c r="D18" s="328">
        <f t="shared" si="2"/>
        <v>29170.454869921672</v>
      </c>
      <c r="E18" s="328">
        <f t="shared" si="3"/>
        <v>26900.464287341802</v>
      </c>
    </row>
    <row r="19" spans="1:5" x14ac:dyDescent="0.2">
      <c r="A19" s="329" t="s">
        <v>190</v>
      </c>
      <c r="B19" s="328">
        <f t="shared" si="0"/>
        <v>37000.180548008655</v>
      </c>
      <c r="C19" s="328">
        <f t="shared" si="1"/>
        <v>35157.787315326597</v>
      </c>
      <c r="D19" s="328">
        <f t="shared" si="2"/>
        <v>31189.050346920252</v>
      </c>
      <c r="E19" s="328">
        <f t="shared" si="3"/>
        <v>28616.713908874208</v>
      </c>
    </row>
    <row r="20" spans="1:5" x14ac:dyDescent="0.2">
      <c r="A20" s="329" t="s">
        <v>191</v>
      </c>
      <c r="B20" s="328">
        <f t="shared" si="0"/>
        <v>39960.194991849348</v>
      </c>
      <c r="C20" s="328">
        <f t="shared" si="1"/>
        <v>37856.499069651072</v>
      </c>
      <c r="D20" s="328">
        <f t="shared" si="2"/>
        <v>33347.332630927136</v>
      </c>
      <c r="E20" s="328">
        <f t="shared" si="3"/>
        <v>30442.460256260383</v>
      </c>
    </row>
    <row r="21" spans="1:5" x14ac:dyDescent="0.2">
      <c r="A21" s="329" t="s">
        <v>192</v>
      </c>
      <c r="B21" s="328">
        <f t="shared" si="0"/>
        <v>43157.010591197301</v>
      </c>
      <c r="C21" s="328">
        <f t="shared" si="1"/>
        <v>40762.363938237489</v>
      </c>
      <c r="D21" s="328">
        <f t="shared" si="2"/>
        <v>35654.968048987292</v>
      </c>
      <c r="E21" s="328">
        <f t="shared" si="3"/>
        <v>32384.689220609798</v>
      </c>
    </row>
    <row r="22" spans="1:5" x14ac:dyDescent="0.2">
      <c r="A22" s="329" t="s">
        <v>193</v>
      </c>
      <c r="B22" s="328">
        <f t="shared" si="0"/>
        <v>46609.571438493091</v>
      </c>
      <c r="C22" s="328">
        <f t="shared" si="1"/>
        <v>43891.282994136607</v>
      </c>
      <c r="D22" s="328">
        <f t="shared" si="2"/>
        <v>38122.291837977216</v>
      </c>
      <c r="E22" s="328">
        <f t="shared" si="3"/>
        <v>34450.832392884702</v>
      </c>
    </row>
    <row r="23" spans="1:5" x14ac:dyDescent="0.2">
      <c r="A23" s="329" t="s">
        <v>194</v>
      </c>
      <c r="B23" s="328">
        <f t="shared" si="0"/>
        <v>50338.337153572538</v>
      </c>
      <c r="C23" s="328">
        <f t="shared" si="1"/>
        <v>47260.377876766543</v>
      </c>
      <c r="D23" s="328">
        <f t="shared" si="2"/>
        <v>40760.354433165245</v>
      </c>
      <c r="E23" s="328">
        <f t="shared" si="3"/>
        <v>36648.795499550746</v>
      </c>
    </row>
    <row r="24" spans="1:5" x14ac:dyDescent="0.2">
      <c r="A24" s="329" t="s">
        <v>195</v>
      </c>
      <c r="B24" s="328">
        <f t="shared" si="0"/>
        <v>54365.404125858346</v>
      </c>
      <c r="C24" s="328">
        <f t="shared" si="1"/>
        <v>50888.084482587146</v>
      </c>
      <c r="D24" s="328">
        <f t="shared" si="2"/>
        <v>43580.970959940285</v>
      </c>
      <c r="E24" s="328">
        <f t="shared" si="3"/>
        <v>38986.988652422086</v>
      </c>
    </row>
    <row r="25" spans="1:5" x14ac:dyDescent="0.2">
      <c r="A25" s="329" t="s">
        <v>196</v>
      </c>
      <c r="B25" s="328">
        <f t="shared" si="0"/>
        <v>58714.636455927015</v>
      </c>
      <c r="C25" s="328">
        <f t="shared" si="1"/>
        <v>54794.253847470536</v>
      </c>
      <c r="D25" s="328">
        <f t="shared" si="2"/>
        <v>46596.774150368161</v>
      </c>
      <c r="E25" s="328">
        <f t="shared" si="3"/>
        <v>41474.358528446617</v>
      </c>
    </row>
    <row r="26" spans="1:5" x14ac:dyDescent="0.2">
      <c r="A26" s="329" t="s">
        <v>197</v>
      </c>
      <c r="B26" s="328">
        <f t="shared" si="0"/>
        <v>63411.807372401177</v>
      </c>
      <c r="C26" s="328">
        <f t="shared" si="1"/>
        <v>59000.260772802372</v>
      </c>
      <c r="D26" s="328">
        <f t="shared" si="2"/>
        <v>49821.270921573639</v>
      </c>
      <c r="E26" s="328">
        <f t="shared" si="3"/>
        <v>44120.422602561513</v>
      </c>
    </row>
    <row r="27" spans="1:5" x14ac:dyDescent="0.2">
      <c r="A27" s="329" t="s">
        <v>198</v>
      </c>
      <c r="B27" s="328">
        <f t="shared" si="0"/>
        <v>68484.751962193273</v>
      </c>
      <c r="C27" s="328">
        <f t="shared" si="1"/>
        <v>63529.120789722685</v>
      </c>
      <c r="D27" s="328">
        <f t="shared" si="2"/>
        <v>53268.902869346537</v>
      </c>
      <c r="E27" s="328">
        <f t="shared" si="3"/>
        <v>46935.30556460494</v>
      </c>
    </row>
    <row r="28" spans="1:5" x14ac:dyDescent="0.2">
      <c r="A28" s="329" t="s">
        <v>199</v>
      </c>
      <c r="B28" s="328">
        <f t="shared" si="0"/>
        <v>73963.53211916874</v>
      </c>
      <c r="C28" s="328">
        <f t="shared" si="1"/>
        <v>68405.616101541804</v>
      </c>
      <c r="D28" s="328">
        <f t="shared" si="2"/>
        <v>56955.110947905319</v>
      </c>
      <c r="E28" s="328">
        <f t="shared" si="3"/>
        <v>49929.77805962674</v>
      </c>
    </row>
    <row r="29" spans="1:5" x14ac:dyDescent="0.2">
      <c r="A29" s="329" t="s">
        <v>200</v>
      </c>
      <c r="B29" s="328">
        <f t="shared" si="0"/>
        <v>79880.614688702248</v>
      </c>
      <c r="C29" s="328">
        <f t="shared" si="1"/>
        <v>73656.431193496159</v>
      </c>
      <c r="D29" s="328">
        <f t="shared" si="2"/>
        <v>60896.40462550037</v>
      </c>
      <c r="E29" s="328">
        <f t="shared" si="3"/>
        <v>53115.297899830934</v>
      </c>
    </row>
    <row r="30" spans="1:5" x14ac:dyDescent="0.2">
      <c r="A30" s="329" t="s">
        <v>201</v>
      </c>
      <c r="B30" s="328">
        <f t="shared" si="0"/>
        <v>86271.063863798438</v>
      </c>
      <c r="C30" s="328">
        <f t="shared" si="1"/>
        <v>79310.298851908927</v>
      </c>
      <c r="D30" s="328">
        <f t="shared" si="2"/>
        <v>65110.435825585002</v>
      </c>
      <c r="E30" s="328">
        <f t="shared" si="3"/>
        <v>56504.053905840148</v>
      </c>
    </row>
    <row r="31" spans="1:5" x14ac:dyDescent="0.2">
      <c r="A31" s="329" t="s">
        <v>203</v>
      </c>
      <c r="B31" s="328">
        <f t="shared" si="0"/>
        <v>93172.748972902322</v>
      </c>
      <c r="C31" s="328">
        <f t="shared" si="1"/>
        <v>85398.157391781453</v>
      </c>
      <c r="D31" s="328">
        <f t="shared" si="2"/>
        <v>69616.077984715492</v>
      </c>
      <c r="E31" s="328">
        <f t="shared" si="3"/>
        <v>60109.012545032754</v>
      </c>
    </row>
    <row r="32" spans="1:5" x14ac:dyDescent="0.2">
      <c r="A32" s="329" t="s">
        <v>202</v>
      </c>
      <c r="B32" s="328">
        <f t="shared" si="0"/>
        <v>100626.56889073452</v>
      </c>
      <c r="C32" s="328">
        <f t="shared" si="1"/>
        <v>91953.319953174607</v>
      </c>
      <c r="D32" s="328">
        <f t="shared" si="2"/>
        <v>74433.510581257811</v>
      </c>
      <c r="E32" s="328">
        <f t="shared" si="3"/>
        <v>63943.967545405845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rosters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 Cue Sports</dc:creator>
  <cp:lastModifiedBy>Edward Kearney</cp:lastModifiedBy>
  <cp:lastPrinted>2021-04-26T12:42:13Z</cp:lastPrinted>
  <dcterms:created xsi:type="dcterms:W3CDTF">2012-05-28T07:38:09Z</dcterms:created>
  <dcterms:modified xsi:type="dcterms:W3CDTF">2021-04-26T12:44:52Z</dcterms:modified>
</cp:coreProperties>
</file>